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5" name="ID_B46588529BC749AF8ECABE7CE32948B1" descr="电池"/>
        <xdr:cNvPicPr/>
      </xdr:nvPicPr>
      <xdr:blipFill>
        <a:blip r:embed="rId1"/>
        <a:stretch>
          <a:fillRect/>
        </a:stretch>
      </xdr:blipFill>
      <xdr:spPr>
        <a:xfrm>
          <a:off x="0" y="0"/>
          <a:ext cx="1123950" cy="971550"/>
        </a:xfrm>
        <a:prstGeom prst="rect">
          <a:avLst/>
        </a:prstGeom>
      </xdr:spPr>
    </xdr:pic>
  </etc:cellImage>
  <etc:cellImage>
    <xdr:pic>
      <xdr:nvPicPr>
        <xdr:cNvPr id="25" name="ID_B7DB204C232D4D999E240792B153C057" descr="插排"/>
        <xdr:cNvPicPr/>
      </xdr:nvPicPr>
      <xdr:blipFill>
        <a:blip r:embed="rId2"/>
        <a:stretch>
          <a:fillRect/>
        </a:stretch>
      </xdr:blipFill>
      <xdr:spPr>
        <a:xfrm>
          <a:off x="0" y="0"/>
          <a:ext cx="1104900" cy="1933575"/>
        </a:xfrm>
        <a:prstGeom prst="rect">
          <a:avLst/>
        </a:prstGeom>
      </xdr:spPr>
    </xdr:pic>
  </etc:cellImage>
  <etc:cellImage>
    <xdr:pic>
      <xdr:nvPicPr>
        <xdr:cNvPr id="26" name="ID_1473C14B80F441DE9D36CF20758BCF4E" descr="插排"/>
        <xdr:cNvPicPr/>
      </xdr:nvPicPr>
      <xdr:blipFill>
        <a:blip r:embed="rId2"/>
        <a:stretch>
          <a:fillRect/>
        </a:stretch>
      </xdr:blipFill>
      <xdr:spPr>
        <a:xfrm>
          <a:off x="0" y="0"/>
          <a:ext cx="1104900" cy="1933575"/>
        </a:xfrm>
        <a:prstGeom prst="rect">
          <a:avLst/>
        </a:prstGeom>
      </xdr:spPr>
    </xdr:pic>
  </etc:cellImage>
  <etc:cellImage>
    <xdr:pic>
      <xdr:nvPicPr>
        <xdr:cNvPr id="40" name="ID_2855AD577B1149FAAF9EEC95ED0346EB" descr="面罩"/>
        <xdr:cNvPicPr/>
      </xdr:nvPicPr>
      <xdr:blipFill>
        <a:blip r:embed="rId3"/>
        <a:stretch>
          <a:fillRect/>
        </a:stretch>
      </xdr:blipFill>
      <xdr:spPr>
        <a:xfrm>
          <a:off x="0" y="0"/>
          <a:ext cx="6561455" cy="10058400"/>
        </a:xfrm>
        <a:prstGeom prst="rect">
          <a:avLst/>
        </a:prstGeom>
      </xdr:spPr>
    </xdr:pic>
  </etc:cellImage>
  <etc:cellImage>
    <xdr:pic>
      <xdr:nvPicPr>
        <xdr:cNvPr id="32" name="ID_609A20C57E474241B8B6521EE90DB799" descr="大锉刀"/>
        <xdr:cNvPicPr/>
      </xdr:nvPicPr>
      <xdr:blipFill>
        <a:blip r:embed="rId4"/>
        <a:stretch>
          <a:fillRect/>
        </a:stretch>
      </xdr:blipFill>
      <xdr:spPr>
        <a:xfrm>
          <a:off x="0" y="0"/>
          <a:ext cx="6559550" cy="10057765"/>
        </a:xfrm>
        <a:prstGeom prst="rect">
          <a:avLst/>
        </a:prstGeom>
      </xdr:spPr>
    </xdr:pic>
  </etc:cellImage>
  <etc:cellImage>
    <xdr:pic>
      <xdr:nvPicPr>
        <xdr:cNvPr id="30" name="ID_C7C8D41F76984BE98A60BF4E3FD38040" descr="圆头手锤"/>
        <xdr:cNvPicPr/>
      </xdr:nvPicPr>
      <xdr:blipFill>
        <a:blip r:embed="rId5"/>
        <a:stretch>
          <a:fillRect/>
        </a:stretch>
      </xdr:blipFill>
      <xdr:spPr>
        <a:xfrm>
          <a:off x="0" y="0"/>
          <a:ext cx="6559550" cy="10057765"/>
        </a:xfrm>
        <a:prstGeom prst="rect">
          <a:avLst/>
        </a:prstGeom>
      </xdr:spPr>
    </xdr:pic>
  </etc:cellImage>
  <etc:cellImage>
    <xdr:pic>
      <xdr:nvPicPr>
        <xdr:cNvPr id="31" name="ID_AF8D06941A18442ABD09A32A0F4CE62F" descr="钢丝钳"/>
        <xdr:cNvPicPr/>
      </xdr:nvPicPr>
      <xdr:blipFill>
        <a:blip r:embed="rId6"/>
        <a:stretch>
          <a:fillRect/>
        </a:stretch>
      </xdr:blipFill>
      <xdr:spPr>
        <a:xfrm>
          <a:off x="0" y="0"/>
          <a:ext cx="2876550" cy="2619375"/>
        </a:xfrm>
        <a:prstGeom prst="rect">
          <a:avLst/>
        </a:prstGeom>
      </xdr:spPr>
    </xdr:pic>
  </etc:cellImage>
  <etc:cellImage>
    <xdr:pic>
      <xdr:nvPicPr>
        <xdr:cNvPr id="7" name="ID_A1C95C13A7E846119BDDCB241650C08C" descr="钳形万用表"/>
        <xdr:cNvPicPr/>
      </xdr:nvPicPr>
      <xdr:blipFill>
        <a:blip r:embed="rId7"/>
        <a:stretch>
          <a:fillRect/>
        </a:stretch>
      </xdr:blipFill>
      <xdr:spPr>
        <a:xfrm>
          <a:off x="0" y="0"/>
          <a:ext cx="885825" cy="1933575"/>
        </a:xfrm>
        <a:prstGeom prst="rect">
          <a:avLst/>
        </a:prstGeom>
      </xdr:spPr>
    </xdr:pic>
  </etc:cellImage>
  <etc:cellImage>
    <xdr:pic>
      <xdr:nvPicPr>
        <xdr:cNvPr id="33" name="ID_9D6C493981B7490CA8CB53B3FB427F3F" descr="大锉刀"/>
        <xdr:cNvPicPr/>
      </xdr:nvPicPr>
      <xdr:blipFill>
        <a:blip r:embed="rId4"/>
        <a:stretch>
          <a:fillRect/>
        </a:stretch>
      </xdr:blipFill>
      <xdr:spPr>
        <a:xfrm>
          <a:off x="0" y="0"/>
          <a:ext cx="6559550" cy="10057765"/>
        </a:xfrm>
        <a:prstGeom prst="rect">
          <a:avLst/>
        </a:prstGeom>
      </xdr:spPr>
    </xdr:pic>
  </etc:cellImage>
  <etc:cellImage>
    <xdr:pic>
      <xdr:nvPicPr>
        <xdr:cNvPr id="37" name="ID_B797278D915F473DB07F23376C25A94A" descr="三角锉"/>
        <xdr:cNvPicPr/>
      </xdr:nvPicPr>
      <xdr:blipFill>
        <a:blip r:embed="rId4"/>
        <a:stretch>
          <a:fillRect/>
        </a:stretch>
      </xdr:blipFill>
      <xdr:spPr>
        <a:xfrm>
          <a:off x="0" y="0"/>
          <a:ext cx="6559550" cy="10057765"/>
        </a:xfrm>
        <a:prstGeom prst="rect">
          <a:avLst/>
        </a:prstGeom>
      </xdr:spPr>
    </xdr:pic>
  </etc:cellImage>
  <etc:cellImage>
    <xdr:pic>
      <xdr:nvPicPr>
        <xdr:cNvPr id="14" name="ID_562B4F7DA4FD4A05B73E9C5F57631E2F" descr="玻璃保险"/>
        <xdr:cNvPicPr/>
      </xdr:nvPicPr>
      <xdr:blipFill>
        <a:blip r:embed="rId8"/>
        <a:stretch>
          <a:fillRect/>
        </a:stretch>
      </xdr:blipFill>
      <xdr:spPr>
        <a:xfrm>
          <a:off x="0" y="0"/>
          <a:ext cx="1428750" cy="1447800"/>
        </a:xfrm>
        <a:prstGeom prst="rect">
          <a:avLst/>
        </a:prstGeom>
      </xdr:spPr>
    </xdr:pic>
  </etc:cellImage>
  <etc:cellImage>
    <xdr:pic>
      <xdr:nvPicPr>
        <xdr:cNvPr id="38" name="ID_B11146764A414DB9AD06BC266042CA9E" descr="活扳手"/>
        <xdr:cNvPicPr/>
      </xdr:nvPicPr>
      <xdr:blipFill>
        <a:blip r:embed="rId9"/>
        <a:stretch>
          <a:fillRect/>
        </a:stretch>
      </xdr:blipFill>
      <xdr:spPr>
        <a:xfrm>
          <a:off x="0" y="0"/>
          <a:ext cx="2943225" cy="2971800"/>
        </a:xfrm>
        <a:prstGeom prst="rect">
          <a:avLst/>
        </a:prstGeom>
      </xdr:spPr>
    </xdr:pic>
  </etc:cellImage>
  <etc:cellImage>
    <xdr:pic>
      <xdr:nvPicPr>
        <xdr:cNvPr id="18" name="ID_45362C9A075A40D19C3B18374E21D29A" descr="K4号线"/>
        <xdr:cNvPicPr/>
      </xdr:nvPicPr>
      <xdr:blipFill>
        <a:blip r:embed="rId10"/>
        <a:stretch>
          <a:fillRect/>
        </a:stretch>
      </xdr:blipFill>
      <xdr:spPr>
        <a:xfrm>
          <a:off x="0" y="0"/>
          <a:ext cx="2019300" cy="1828800"/>
        </a:xfrm>
        <a:prstGeom prst="rect">
          <a:avLst/>
        </a:prstGeom>
      </xdr:spPr>
    </xdr:pic>
  </etc:cellImage>
  <etc:cellImage>
    <xdr:pic>
      <xdr:nvPicPr>
        <xdr:cNvPr id="39" name="ID_8E28D4064DAB4F398E5EDD2B1F42C3EA" descr="錾子"/>
        <xdr:cNvPicPr/>
      </xdr:nvPicPr>
      <xdr:blipFill>
        <a:blip r:embed="rId11"/>
        <a:stretch>
          <a:fillRect/>
        </a:stretch>
      </xdr:blipFill>
      <xdr:spPr>
        <a:xfrm>
          <a:off x="0" y="0"/>
          <a:ext cx="6561455" cy="10058400"/>
        </a:xfrm>
        <a:prstGeom prst="rect">
          <a:avLst/>
        </a:prstGeom>
      </xdr:spPr>
    </xdr:pic>
  </etc:cellImage>
  <etc:cellImage>
    <xdr:pic>
      <xdr:nvPicPr>
        <xdr:cNvPr id="24" name="ID_08751F3CDFF2484BA18B4ED99D15C13E" descr="记号笔"/>
        <xdr:cNvPicPr/>
      </xdr:nvPicPr>
      <xdr:blipFill>
        <a:blip r:embed="rId12"/>
        <a:stretch>
          <a:fillRect/>
        </a:stretch>
      </xdr:blipFill>
      <xdr:spPr>
        <a:xfrm>
          <a:off x="0" y="0"/>
          <a:ext cx="1781175" cy="1638300"/>
        </a:xfrm>
        <a:prstGeom prst="rect">
          <a:avLst/>
        </a:prstGeom>
      </xdr:spPr>
    </xdr:pic>
  </etc:cellImage>
  <etc:cellImage>
    <xdr:pic>
      <xdr:nvPicPr>
        <xdr:cNvPr id="34" name="ID_154FBAC4A9FB4827B1F01DD7EA65E91C" descr="电池"/>
        <xdr:cNvPicPr/>
      </xdr:nvPicPr>
      <xdr:blipFill>
        <a:blip r:embed="rId1"/>
        <a:stretch>
          <a:fillRect/>
        </a:stretch>
      </xdr:blipFill>
      <xdr:spPr>
        <a:xfrm>
          <a:off x="0" y="0"/>
          <a:ext cx="1123950" cy="971550"/>
        </a:xfrm>
        <a:prstGeom prst="rect">
          <a:avLst/>
        </a:prstGeom>
      </xdr:spPr>
    </xdr:pic>
  </etc:cellImage>
  <etc:cellImage>
    <xdr:pic>
      <xdr:nvPicPr>
        <xdr:cNvPr id="29" name="ID_D2CE812C23CE4306B2BF71D138E724FA" descr="内六"/>
        <xdr:cNvPicPr/>
      </xdr:nvPicPr>
      <xdr:blipFill>
        <a:blip r:embed="rId13"/>
        <a:stretch>
          <a:fillRect/>
        </a:stretch>
      </xdr:blipFill>
      <xdr:spPr>
        <a:xfrm>
          <a:off x="0" y="0"/>
          <a:ext cx="2876550" cy="2905125"/>
        </a:xfrm>
        <a:prstGeom prst="rect">
          <a:avLst/>
        </a:prstGeom>
      </xdr:spPr>
    </xdr:pic>
  </etc:cellImage>
  <etc:cellImage>
    <xdr:pic>
      <xdr:nvPicPr>
        <xdr:cNvPr id="28" name="ID_827BDC4AA30146AC8E276AAA1E8454B6" descr="推车"/>
        <xdr:cNvPicPr/>
      </xdr:nvPicPr>
      <xdr:blipFill>
        <a:blip r:embed="rId14"/>
        <a:stretch>
          <a:fillRect/>
        </a:stretch>
      </xdr:blipFill>
      <xdr:spPr>
        <a:xfrm>
          <a:off x="0" y="0"/>
          <a:ext cx="10057765" cy="6559550"/>
        </a:xfrm>
        <a:prstGeom prst="rect">
          <a:avLst/>
        </a:prstGeom>
      </xdr:spPr>
    </xdr:pic>
  </etc:cellImage>
  <etc:cellImage>
    <xdr:pic>
      <xdr:nvPicPr>
        <xdr:cNvPr id="22" name="ID_6F0005F926DC4252A081F624BF8D17D9" descr="流水灯"/>
        <xdr:cNvPicPr/>
      </xdr:nvPicPr>
      <xdr:blipFill>
        <a:blip r:embed="rId15"/>
        <a:stretch>
          <a:fillRect/>
        </a:stretch>
      </xdr:blipFill>
      <xdr:spPr>
        <a:xfrm>
          <a:off x="0" y="0"/>
          <a:ext cx="1924050" cy="1371600"/>
        </a:xfrm>
        <a:prstGeom prst="rect">
          <a:avLst/>
        </a:prstGeom>
      </xdr:spPr>
    </xdr:pic>
  </etc:cellImage>
  <etc:cellImage>
    <xdr:pic>
      <xdr:nvPicPr>
        <xdr:cNvPr id="21" name="ID_070AD1687E274625A37590F98069CD02" descr="电子时钟散件"/>
        <xdr:cNvPicPr/>
      </xdr:nvPicPr>
      <xdr:blipFill>
        <a:blip r:embed="rId16"/>
        <a:stretch>
          <a:fillRect/>
        </a:stretch>
      </xdr:blipFill>
      <xdr:spPr>
        <a:xfrm>
          <a:off x="0" y="0"/>
          <a:ext cx="1866900" cy="1514475"/>
        </a:xfrm>
        <a:prstGeom prst="rect">
          <a:avLst/>
        </a:prstGeom>
      </xdr:spPr>
    </xdr:pic>
  </etc:cellImage>
  <etc:cellImage>
    <xdr:pic>
      <xdr:nvPicPr>
        <xdr:cNvPr id="3" name="ID_4E166A60D5194EA386565FD902475459" descr="6件套"/>
        <xdr:cNvPicPr/>
      </xdr:nvPicPr>
      <xdr:blipFill>
        <a:blip r:embed="rId17"/>
        <a:stretch>
          <a:fillRect/>
        </a:stretch>
      </xdr:blipFill>
      <xdr:spPr>
        <a:xfrm>
          <a:off x="0" y="0"/>
          <a:ext cx="2028825" cy="2486025"/>
        </a:xfrm>
        <a:prstGeom prst="rect">
          <a:avLst/>
        </a:prstGeom>
      </xdr:spPr>
    </xdr:pic>
  </etc:cellImage>
  <etc:cellImage>
    <xdr:pic>
      <xdr:nvPicPr>
        <xdr:cNvPr id="4" name="ID_EC7382D34981498294BEC8252764367A" descr="验电笔"/>
        <xdr:cNvPicPr/>
      </xdr:nvPicPr>
      <xdr:blipFill>
        <a:blip r:embed="rId18"/>
        <a:stretch>
          <a:fillRect/>
        </a:stretch>
      </xdr:blipFill>
      <xdr:spPr>
        <a:xfrm>
          <a:off x="0" y="0"/>
          <a:ext cx="914400" cy="1857375"/>
        </a:xfrm>
        <a:prstGeom prst="rect">
          <a:avLst/>
        </a:prstGeom>
      </xdr:spPr>
    </xdr:pic>
  </etc:cellImage>
  <etc:cellImage>
    <xdr:pic>
      <xdr:nvPicPr>
        <xdr:cNvPr id="5" name="ID_993E17BEFD7E47139CB7488E9EEE2114" descr="9V"/>
        <xdr:cNvPicPr/>
      </xdr:nvPicPr>
      <xdr:blipFill>
        <a:blip r:embed="rId19"/>
        <a:stretch>
          <a:fillRect/>
        </a:stretch>
      </xdr:blipFill>
      <xdr:spPr>
        <a:xfrm>
          <a:off x="0" y="0"/>
          <a:ext cx="1895475" cy="1552575"/>
        </a:xfrm>
        <a:prstGeom prst="rect">
          <a:avLst/>
        </a:prstGeom>
      </xdr:spPr>
    </xdr:pic>
  </etc:cellImage>
  <etc:cellImage>
    <xdr:pic>
      <xdr:nvPicPr>
        <xdr:cNvPr id="6" name="ID_DD89EFB252AC4821ADCA61242CD8D5FC" descr="万用表"/>
        <xdr:cNvPicPr/>
      </xdr:nvPicPr>
      <xdr:blipFill>
        <a:blip r:embed="rId20"/>
        <a:stretch>
          <a:fillRect/>
        </a:stretch>
      </xdr:blipFill>
      <xdr:spPr>
        <a:xfrm>
          <a:off x="0" y="0"/>
          <a:ext cx="1990725" cy="1571625"/>
        </a:xfrm>
        <a:prstGeom prst="rect">
          <a:avLst/>
        </a:prstGeom>
      </xdr:spPr>
    </xdr:pic>
  </etc:cellImage>
  <etc:cellImage>
    <xdr:pic>
      <xdr:nvPicPr>
        <xdr:cNvPr id="8" name="ID_026A54663A2745F88836EED2C4F34578" descr="电工套装"/>
        <xdr:cNvPicPr/>
      </xdr:nvPicPr>
      <xdr:blipFill>
        <a:blip r:embed="rId21"/>
        <a:stretch>
          <a:fillRect/>
        </a:stretch>
      </xdr:blipFill>
      <xdr:spPr>
        <a:xfrm>
          <a:off x="0" y="0"/>
          <a:ext cx="1990725" cy="1733550"/>
        </a:xfrm>
        <a:prstGeom prst="rect">
          <a:avLst/>
        </a:prstGeom>
      </xdr:spPr>
    </xdr:pic>
  </etc:cellImage>
  <etc:cellImage>
    <xdr:pic>
      <xdr:nvPicPr>
        <xdr:cNvPr id="9" name="ID_88FA431ACEAD4EFFBC1BAB4B061B0478" descr="电工考证培训套装"/>
        <xdr:cNvPicPr/>
      </xdr:nvPicPr>
      <xdr:blipFill>
        <a:blip r:embed="rId22"/>
        <a:stretch>
          <a:fillRect/>
        </a:stretch>
      </xdr:blipFill>
      <xdr:spPr>
        <a:xfrm>
          <a:off x="0" y="0"/>
          <a:ext cx="1971675" cy="1885950"/>
        </a:xfrm>
        <a:prstGeom prst="rect">
          <a:avLst/>
        </a:prstGeom>
      </xdr:spPr>
    </xdr:pic>
  </etc:cellImage>
  <etc:cellImage>
    <xdr:pic>
      <xdr:nvPicPr>
        <xdr:cNvPr id="41" name="ID_5B664A1B5E154D54B1424C424ED3A2D9" descr="货架"/>
        <xdr:cNvPicPr/>
      </xdr:nvPicPr>
      <xdr:blipFill>
        <a:blip r:embed="rId23"/>
        <a:stretch>
          <a:fillRect/>
        </a:stretch>
      </xdr:blipFill>
      <xdr:spPr>
        <a:xfrm>
          <a:off x="0" y="0"/>
          <a:ext cx="1943100" cy="1876425"/>
        </a:xfrm>
        <a:prstGeom prst="rect">
          <a:avLst/>
        </a:prstGeom>
      </xdr:spPr>
    </xdr:pic>
  </etc:cellImage>
  <etc:cellImage>
    <xdr:pic>
      <xdr:nvPicPr>
        <xdr:cNvPr id="42" name="ID_F5FF983526B64381A6D77B99B2ADA250" descr="货架2"/>
        <xdr:cNvPicPr/>
      </xdr:nvPicPr>
      <xdr:blipFill>
        <a:blip r:embed="rId24"/>
        <a:stretch>
          <a:fillRect/>
        </a:stretch>
      </xdr:blipFill>
      <xdr:spPr>
        <a:xfrm>
          <a:off x="0" y="0"/>
          <a:ext cx="1876425" cy="2200275"/>
        </a:xfrm>
        <a:prstGeom prst="rect">
          <a:avLst/>
        </a:prstGeom>
      </xdr:spPr>
    </xdr:pic>
  </etc:cellImage>
  <etc:cellImage>
    <xdr:pic>
      <xdr:nvPicPr>
        <xdr:cNvPr id="10" name="ID_172E978A203F421C9AFFB513C524905F" descr="陶瓷保险"/>
        <xdr:cNvPicPr/>
      </xdr:nvPicPr>
      <xdr:blipFill>
        <a:blip r:embed="rId25"/>
        <a:stretch>
          <a:fillRect/>
        </a:stretch>
      </xdr:blipFill>
      <xdr:spPr>
        <a:xfrm>
          <a:off x="0" y="0"/>
          <a:ext cx="1600200" cy="1676400"/>
        </a:xfrm>
        <a:prstGeom prst="rect">
          <a:avLst/>
        </a:prstGeom>
      </xdr:spPr>
    </xdr:pic>
  </etc:cellImage>
  <etc:cellImage>
    <xdr:pic>
      <xdr:nvPicPr>
        <xdr:cNvPr id="11" name="ID_A5EE995354424265927DC6DE1270934A" descr="陶瓷保险"/>
        <xdr:cNvPicPr/>
      </xdr:nvPicPr>
      <xdr:blipFill>
        <a:blip r:embed="rId25"/>
        <a:stretch>
          <a:fillRect/>
        </a:stretch>
      </xdr:blipFill>
      <xdr:spPr>
        <a:xfrm>
          <a:off x="0" y="0"/>
          <a:ext cx="1600200" cy="1676400"/>
        </a:xfrm>
        <a:prstGeom prst="rect">
          <a:avLst/>
        </a:prstGeom>
      </xdr:spPr>
    </xdr:pic>
  </etc:cellImage>
  <etc:cellImage>
    <xdr:pic>
      <xdr:nvPicPr>
        <xdr:cNvPr id="12" name="ID_C56321F9E65B465E9DBEBF1121B20BEF" descr="陶瓷保险"/>
        <xdr:cNvPicPr/>
      </xdr:nvPicPr>
      <xdr:blipFill>
        <a:blip r:embed="rId25"/>
        <a:stretch>
          <a:fillRect/>
        </a:stretch>
      </xdr:blipFill>
      <xdr:spPr>
        <a:xfrm>
          <a:off x="0" y="0"/>
          <a:ext cx="1600200" cy="1676400"/>
        </a:xfrm>
        <a:prstGeom prst="rect">
          <a:avLst/>
        </a:prstGeom>
      </xdr:spPr>
    </xdr:pic>
  </etc:cellImage>
  <etc:cellImage>
    <xdr:pic>
      <xdr:nvPicPr>
        <xdr:cNvPr id="13" name="ID_52672960195541C08E4BBD0C3F5F80FE" descr="玻璃保险"/>
        <xdr:cNvPicPr/>
      </xdr:nvPicPr>
      <xdr:blipFill>
        <a:blip r:embed="rId8"/>
        <a:stretch>
          <a:fillRect/>
        </a:stretch>
      </xdr:blipFill>
      <xdr:spPr>
        <a:xfrm>
          <a:off x="0" y="0"/>
          <a:ext cx="1428750" cy="1447800"/>
        </a:xfrm>
        <a:prstGeom prst="rect">
          <a:avLst/>
        </a:prstGeom>
      </xdr:spPr>
    </xdr:pic>
  </etc:cellImage>
  <etc:cellImage>
    <xdr:pic>
      <xdr:nvPicPr>
        <xdr:cNvPr id="15" name="ID_7446EDDD43304DF6B2EDFCE631B508CD" descr="玻璃保险"/>
        <xdr:cNvPicPr/>
      </xdr:nvPicPr>
      <xdr:blipFill>
        <a:blip r:embed="rId8"/>
        <a:stretch>
          <a:fillRect/>
        </a:stretch>
      </xdr:blipFill>
      <xdr:spPr>
        <a:xfrm>
          <a:off x="0" y="0"/>
          <a:ext cx="1428750" cy="1447800"/>
        </a:xfrm>
        <a:prstGeom prst="rect">
          <a:avLst/>
        </a:prstGeom>
      </xdr:spPr>
    </xdr:pic>
  </etc:cellImage>
  <etc:cellImage>
    <xdr:pic>
      <xdr:nvPicPr>
        <xdr:cNvPr id="16" name="ID_BA66D1A42714485D8C9ABDA513FE2590" descr="K4号线"/>
        <xdr:cNvPicPr/>
      </xdr:nvPicPr>
      <xdr:blipFill>
        <a:blip r:embed="rId10"/>
        <a:stretch>
          <a:fillRect/>
        </a:stretch>
      </xdr:blipFill>
      <xdr:spPr>
        <a:xfrm>
          <a:off x="0" y="0"/>
          <a:ext cx="2019300" cy="1828800"/>
        </a:xfrm>
        <a:prstGeom prst="rect">
          <a:avLst/>
        </a:prstGeom>
      </xdr:spPr>
    </xdr:pic>
  </etc:cellImage>
  <etc:cellImage>
    <xdr:pic>
      <xdr:nvPicPr>
        <xdr:cNvPr id="17" name="ID_579848119439424484813ECE992FD7D2" descr="K4号线"/>
        <xdr:cNvPicPr/>
      </xdr:nvPicPr>
      <xdr:blipFill>
        <a:blip r:embed="rId10"/>
        <a:stretch>
          <a:fillRect/>
        </a:stretch>
      </xdr:blipFill>
      <xdr:spPr>
        <a:xfrm>
          <a:off x="0" y="0"/>
          <a:ext cx="2019300" cy="1828800"/>
        </a:xfrm>
        <a:prstGeom prst="rect">
          <a:avLst/>
        </a:prstGeom>
      </xdr:spPr>
    </xdr:pic>
  </etc:cellImage>
  <etc:cellImage>
    <xdr:pic>
      <xdr:nvPicPr>
        <xdr:cNvPr id="20" name="ID_031A7EF1C468418BBE3E0C7728645353" descr="纯铜软线"/>
        <xdr:cNvPicPr/>
      </xdr:nvPicPr>
      <xdr:blipFill>
        <a:blip r:embed="rId26"/>
        <a:stretch>
          <a:fillRect/>
        </a:stretch>
      </xdr:blipFill>
      <xdr:spPr>
        <a:xfrm>
          <a:off x="0" y="0"/>
          <a:ext cx="1962150" cy="1552575"/>
        </a:xfrm>
        <a:prstGeom prst="rect">
          <a:avLst/>
        </a:prstGeom>
      </xdr:spPr>
    </xdr:pic>
  </etc:cellImage>
  <etc:cellImage>
    <xdr:pic>
      <xdr:nvPicPr>
        <xdr:cNvPr id="23" name="ID_2042A87A15034EFB863E743B03ABE1DB" descr="9cc8f680e3a71c76a6ef28d8f3c7985d_compress"/>
        <xdr:cNvPicPr/>
      </xdr:nvPicPr>
      <xdr:blipFill>
        <a:blip r:embed="rId27"/>
        <a:stretch>
          <a:fillRect/>
        </a:stretch>
      </xdr:blipFill>
      <xdr:spPr>
        <a:xfrm>
          <a:off x="0" y="0"/>
          <a:ext cx="4526280" cy="10058400"/>
        </a:xfrm>
        <a:prstGeom prst="rect">
          <a:avLst/>
        </a:prstGeom>
      </xdr:spPr>
    </xdr:pic>
  </etc:cellImage>
  <etc:cellImage>
    <xdr:pic>
      <xdr:nvPicPr>
        <xdr:cNvPr id="27" name="ID_CE9E923F7441403C8C2ACDD664FC23DE" descr="35144ea518fcbd4adb61442c020d9cbc_compress"/>
        <xdr:cNvPicPr/>
      </xdr:nvPicPr>
      <xdr:blipFill>
        <a:blip r:embed="rId28"/>
        <a:stretch>
          <a:fillRect/>
        </a:stretch>
      </xdr:blipFill>
      <xdr:spPr>
        <a:xfrm>
          <a:off x="0" y="0"/>
          <a:ext cx="4526280" cy="10058400"/>
        </a:xfrm>
        <a:prstGeom prst="rect">
          <a:avLst/>
        </a:prstGeom>
      </xdr:spPr>
    </xdr:pic>
  </etc:cellImage>
  <etc:cellImage>
    <xdr:pic>
      <xdr:nvPicPr>
        <xdr:cNvPr id="2" name="ID_14BE58813B2B449E84F79022ED46C27F" descr="企业微信截图_17784805342605"/>
        <xdr:cNvPicPr/>
      </xdr:nvPicPr>
      <xdr:blipFill>
        <a:blip r:embed="rId29"/>
        <a:stretch>
          <a:fillRect/>
        </a:stretch>
      </xdr:blipFill>
      <xdr:spPr>
        <a:xfrm>
          <a:off x="0" y="0"/>
          <a:ext cx="7452360" cy="5372100"/>
        </a:xfrm>
        <a:prstGeom prst="rect">
          <a:avLst/>
        </a:prstGeom>
      </xdr:spPr>
    </xdr:pic>
  </etc:cellImage>
  <etc:cellImage>
    <xdr:pic>
      <xdr:nvPicPr>
        <xdr:cNvPr id="19" name="ID_B9FDB60CE77D4AB1BB02DFF8E1714A3D" descr="企业微信截图_17784801321486"/>
        <xdr:cNvPicPr/>
      </xdr:nvPicPr>
      <xdr:blipFill>
        <a:blip r:embed="rId30"/>
        <a:stretch>
          <a:fillRect/>
        </a:stretch>
      </xdr:blipFill>
      <xdr:spPr>
        <a:xfrm>
          <a:off x="0" y="0"/>
          <a:ext cx="4808220" cy="4815840"/>
        </a:xfrm>
        <a:prstGeom prst="rect">
          <a:avLst/>
        </a:prstGeom>
      </xdr:spPr>
    </xdr:pic>
  </etc:cellImage>
  <etc:cellImage>
    <xdr:pic>
      <xdr:nvPicPr>
        <xdr:cNvPr id="36" name="ID_88F10B694C944850B10C6DA4F670FEBF" descr="信捷PLC(1)"/>
        <xdr:cNvPicPr/>
      </xdr:nvPicPr>
      <xdr:blipFill>
        <a:blip r:embed="rId31"/>
        <a:stretch>
          <a:fillRect/>
        </a:stretch>
      </xdr:blipFill>
      <xdr:spPr>
        <a:xfrm>
          <a:off x="0" y="0"/>
          <a:ext cx="9753600" cy="9753600"/>
        </a:xfrm>
        <a:prstGeom prst="rect">
          <a:avLst/>
        </a:prstGeom>
      </xdr:spPr>
    </xdr:pic>
  </etc:cellImage>
  <etc:cellImage>
    <xdr:pic>
      <xdr:nvPicPr>
        <xdr:cNvPr id="44" name="ID_AD6B9FA88DE64C939552B0EFAE1ECC6C" descr="快换头"/>
        <xdr:cNvPicPr/>
      </xdr:nvPicPr>
      <xdr:blipFill>
        <a:blip r:embed="rId32"/>
        <a:stretch>
          <a:fillRect/>
        </a:stretch>
      </xdr:blipFill>
      <xdr:spPr>
        <a:xfrm>
          <a:off x="0" y="0"/>
          <a:ext cx="5966460" cy="2362200"/>
        </a:xfrm>
        <a:prstGeom prst="rect">
          <a:avLst/>
        </a:prstGeom>
      </xdr:spPr>
    </xdr:pic>
  </etc:cellImage>
  <etc:cellImage>
    <xdr:pic>
      <xdr:nvPicPr>
        <xdr:cNvPr id="45" name="ID_AA52C7B5E02A498F9797A5DD42D6F8F1" descr="67bd4f94c488ac191c7849337d0c4d0"/>
        <xdr:cNvPicPr>
          <a:picLocks noChangeAspect="1"/>
        </xdr:cNvPicPr>
      </xdr:nvPicPr>
      <xdr:blipFill>
        <a:blip r:embed="rId33"/>
        <a:stretch>
          <a:fillRect/>
        </a:stretch>
      </xdr:blipFill>
      <xdr:spPr>
        <a:xfrm>
          <a:off x="10160000" y="2544445"/>
          <a:ext cx="4575810" cy="10104120"/>
        </a:xfrm>
        <a:prstGeom prst="rect">
          <a:avLst/>
        </a:prstGeom>
      </xdr:spPr>
    </xdr:pic>
  </etc:cellImage>
  <etc:cellImage>
    <xdr:pic>
      <xdr:nvPicPr>
        <xdr:cNvPr id="46" name="ID_8BEA23198FB74FAF80A62567A7080F9A" descr="2e845a2f5212b845eed2adb7bb86253"/>
        <xdr:cNvPicPr>
          <a:picLocks noChangeAspect="1"/>
        </xdr:cNvPicPr>
      </xdr:nvPicPr>
      <xdr:blipFill>
        <a:blip r:embed="rId34"/>
        <a:stretch>
          <a:fillRect/>
        </a:stretch>
      </xdr:blipFill>
      <xdr:spPr>
        <a:xfrm>
          <a:off x="10160000" y="1656715"/>
          <a:ext cx="4575810" cy="10104120"/>
        </a:xfrm>
        <a:prstGeom prst="rect">
          <a:avLst/>
        </a:prstGeom>
      </xdr:spPr>
    </xdr:pic>
  </etc:cellImage>
  <etc:cellImage>
    <xdr:pic>
      <xdr:nvPicPr>
        <xdr:cNvPr id="47" name="ID_574BED3BAB5844A59D617DE8F5BA7BBB" descr="83d1d2c2a16bdfccfc0e920c36c2975"/>
        <xdr:cNvPicPr>
          <a:picLocks noChangeAspect="1"/>
        </xdr:cNvPicPr>
      </xdr:nvPicPr>
      <xdr:blipFill>
        <a:blip r:embed="rId35"/>
        <a:stretch>
          <a:fillRect/>
        </a:stretch>
      </xdr:blipFill>
      <xdr:spPr>
        <a:xfrm>
          <a:off x="10160000" y="33614995"/>
          <a:ext cx="4575810" cy="10069830"/>
        </a:xfrm>
        <a:prstGeom prst="rect">
          <a:avLst/>
        </a:prstGeom>
      </xdr:spPr>
    </xdr:pic>
  </etc:cellImage>
  <etc:cellImage>
    <xdr:pic>
      <xdr:nvPicPr>
        <xdr:cNvPr id="48" name="ID_BE0F8FF562F2449DA25544221BB93C03" descr="1778480633290"/>
        <xdr:cNvPicPr>
          <a:picLocks noChangeAspect="1"/>
        </xdr:cNvPicPr>
      </xdr:nvPicPr>
      <xdr:blipFill>
        <a:blip r:embed="rId36"/>
        <a:stretch>
          <a:fillRect/>
        </a:stretch>
      </xdr:blipFill>
      <xdr:spPr>
        <a:xfrm>
          <a:off x="10160000" y="767715"/>
          <a:ext cx="2420620" cy="2115820"/>
        </a:xfrm>
        <a:prstGeom prst="rect">
          <a:avLst/>
        </a:prstGeom>
      </xdr:spPr>
    </xdr:pic>
  </etc:cellImage>
  <etc:cellImage>
    <xdr:pic>
      <xdr:nvPicPr>
        <xdr:cNvPr id="49" name="ID_675DCD5AFDA5436FBCEAAF38499F1DB7" descr="a68474b20634f753b4491a3c93c55af"/>
        <xdr:cNvPicPr>
          <a:picLocks noChangeAspect="1"/>
        </xdr:cNvPicPr>
      </xdr:nvPicPr>
      <xdr:blipFill>
        <a:blip r:embed="rId37"/>
        <a:stretch>
          <a:fillRect/>
        </a:stretch>
      </xdr:blipFill>
      <xdr:spPr>
        <a:xfrm>
          <a:off x="10160000" y="29176345"/>
          <a:ext cx="4575810" cy="10088880"/>
        </a:xfrm>
        <a:prstGeom prst="rect">
          <a:avLst/>
        </a:prstGeom>
      </xdr:spPr>
    </xdr:pic>
  </etc:cellImage>
  <etc:cellImage>
    <xdr:pic>
      <xdr:nvPicPr>
        <xdr:cNvPr id="50" name="ID_6B29087FA91D482AA411AD53FB3BECE0" descr="b5a2148d12e48b5d7aba0e5d97eb184"/>
        <xdr:cNvPicPr>
          <a:picLocks noChangeAspect="1"/>
        </xdr:cNvPicPr>
      </xdr:nvPicPr>
      <xdr:blipFill>
        <a:blip r:embed="rId38"/>
        <a:stretch>
          <a:fillRect/>
        </a:stretch>
      </xdr:blipFill>
      <xdr:spPr>
        <a:xfrm>
          <a:off x="10160000" y="6983095"/>
          <a:ext cx="4575810" cy="10104120"/>
        </a:xfrm>
        <a:prstGeom prst="rect">
          <a:avLst/>
        </a:prstGeom>
      </xdr:spPr>
    </xdr:pic>
  </etc:cellImage>
  <etc:cellImage>
    <xdr:pic>
      <xdr:nvPicPr>
        <xdr:cNvPr id="51" name="ID_34BA4D7B152C4E2F934B06D568C7D918" descr="1778471944419"/>
        <xdr:cNvPicPr>
          <a:picLocks noChangeAspect="1"/>
        </xdr:cNvPicPr>
      </xdr:nvPicPr>
      <xdr:blipFill>
        <a:blip r:embed="rId39"/>
        <a:stretch>
          <a:fillRect/>
        </a:stretch>
      </xdr:blipFill>
      <xdr:spPr>
        <a:xfrm>
          <a:off x="10160000" y="30064075"/>
          <a:ext cx="2367280" cy="2343150"/>
        </a:xfrm>
        <a:prstGeom prst="rect">
          <a:avLst/>
        </a:prstGeom>
      </xdr:spPr>
    </xdr:pic>
  </etc:cellImage>
  <etc:cellImage>
    <xdr:pic>
      <xdr:nvPicPr>
        <xdr:cNvPr id="52" name="ID_FBED704284EB48FAB4A526A107D7437F" descr="275c8d1fe13b19cb7faed8eb2750476"/>
        <xdr:cNvPicPr>
          <a:picLocks noChangeAspect="1"/>
        </xdr:cNvPicPr>
      </xdr:nvPicPr>
      <xdr:blipFill>
        <a:blip r:embed="rId40"/>
        <a:stretch>
          <a:fillRect/>
        </a:stretch>
      </xdr:blipFill>
      <xdr:spPr>
        <a:xfrm>
          <a:off x="10160000" y="4319905"/>
          <a:ext cx="4575810" cy="10104120"/>
        </a:xfrm>
        <a:prstGeom prst="rect">
          <a:avLst/>
        </a:prstGeom>
      </xdr:spPr>
    </xdr:pic>
  </etc:cellImage>
  <etc:cellImage>
    <xdr:pic>
      <xdr:nvPicPr>
        <xdr:cNvPr id="53" name="ID_331648E247424A168586002F01A1882D" descr="1778480352659"/>
        <xdr:cNvPicPr>
          <a:picLocks noChangeAspect="1"/>
        </xdr:cNvPicPr>
      </xdr:nvPicPr>
      <xdr:blipFill>
        <a:blip r:embed="rId41"/>
        <a:stretch>
          <a:fillRect/>
        </a:stretch>
      </xdr:blipFill>
      <xdr:spPr>
        <a:xfrm>
          <a:off x="10160000" y="3432175"/>
          <a:ext cx="2336800" cy="2994660"/>
        </a:xfrm>
        <a:prstGeom prst="rect">
          <a:avLst/>
        </a:prstGeom>
      </xdr:spPr>
    </xdr:pic>
  </etc:cellImage>
  <etc:cellImage>
    <xdr:pic>
      <xdr:nvPicPr>
        <xdr:cNvPr id="54" name="ID_DD954297C14B49F4927B4549786DA1F1" descr="55288c563c03d3e83a770a7d7409807"/>
        <xdr:cNvPicPr>
          <a:picLocks noChangeAspect="1"/>
        </xdr:cNvPicPr>
      </xdr:nvPicPr>
      <xdr:blipFill>
        <a:blip r:embed="rId42"/>
        <a:stretch>
          <a:fillRect/>
        </a:stretch>
      </xdr:blipFill>
      <xdr:spPr>
        <a:xfrm>
          <a:off x="10160000" y="6095365"/>
          <a:ext cx="4575810" cy="10104120"/>
        </a:xfrm>
        <a:prstGeom prst="rect">
          <a:avLst/>
        </a:prstGeom>
      </xdr:spPr>
    </xdr:pic>
  </etc:cellImage>
  <etc:cellImage>
    <xdr:pic>
      <xdr:nvPicPr>
        <xdr:cNvPr id="55" name="ID_7D226E74097E48429032FD13A552ECFB" descr="038425d8554e411517b1cfeae69b72f"/>
        <xdr:cNvPicPr>
          <a:picLocks noChangeAspect="1"/>
        </xdr:cNvPicPr>
      </xdr:nvPicPr>
      <xdr:blipFill>
        <a:blip r:embed="rId43"/>
        <a:stretch>
          <a:fillRect/>
        </a:stretch>
      </xdr:blipFill>
      <xdr:spPr>
        <a:xfrm>
          <a:off x="10160000" y="5207635"/>
          <a:ext cx="4575810" cy="10104120"/>
        </a:xfrm>
        <a:prstGeom prst="rect">
          <a:avLst/>
        </a:prstGeom>
      </xdr:spPr>
    </xdr:pic>
  </etc:cellImage>
  <etc:cellImage>
    <xdr:pic>
      <xdr:nvPicPr>
        <xdr:cNvPr id="56" name="ID_204B6F28F4BC40BFA5276E4D43DC8839" descr="1778480698624"/>
        <xdr:cNvPicPr>
          <a:picLocks noChangeAspect="1"/>
        </xdr:cNvPicPr>
      </xdr:nvPicPr>
      <xdr:blipFill>
        <a:blip r:embed="rId44"/>
        <a:stretch>
          <a:fillRect/>
        </a:stretch>
      </xdr:blipFill>
      <xdr:spPr>
        <a:xfrm>
          <a:off x="10160000" y="7870825"/>
          <a:ext cx="2283460" cy="1493520"/>
        </a:xfrm>
        <a:prstGeom prst="rect">
          <a:avLst/>
        </a:prstGeom>
      </xdr:spPr>
    </xdr:pic>
  </etc:cellImage>
  <etc:cellImage>
    <xdr:pic>
      <xdr:nvPicPr>
        <xdr:cNvPr id="57" name="ID_85ED46B189B14ADCB285EBF9FD495D5B"/>
        <xdr:cNvPicPr>
          <a:picLocks noChangeAspect="1"/>
        </xdr:cNvPicPr>
      </xdr:nvPicPr>
      <xdr:blipFill>
        <a:blip r:embed="rId45"/>
        <a:stretch>
          <a:fillRect/>
        </a:stretch>
      </xdr:blipFill>
      <xdr:spPr>
        <a:xfrm>
          <a:off x="10154920" y="28284805"/>
          <a:ext cx="2247900" cy="2438400"/>
        </a:xfrm>
        <a:prstGeom prst="rect">
          <a:avLst/>
        </a:prstGeom>
        <a:noFill/>
        <a:ln w="9525">
          <a:noFill/>
        </a:ln>
      </xdr:spPr>
    </xdr:pic>
  </etc:cellImage>
  <etc:cellImage>
    <xdr:pic>
      <xdr:nvPicPr>
        <xdr:cNvPr id="58" name="ID_260EAD830F604DAB9992F963C1367268" descr="1778479723767"/>
        <xdr:cNvPicPr>
          <a:picLocks noChangeAspect="1"/>
        </xdr:cNvPicPr>
      </xdr:nvPicPr>
      <xdr:blipFill>
        <a:blip r:embed="rId46"/>
        <a:stretch>
          <a:fillRect/>
        </a:stretch>
      </xdr:blipFill>
      <xdr:spPr>
        <a:xfrm>
          <a:off x="10160000" y="8758555"/>
          <a:ext cx="2291080" cy="3070860"/>
        </a:xfrm>
        <a:prstGeom prst="rect">
          <a:avLst/>
        </a:prstGeom>
      </xdr:spPr>
    </xdr:pic>
  </etc:cellImage>
  <etc:cellImage>
    <xdr:pic>
      <xdr:nvPicPr>
        <xdr:cNvPr id="59" name="ID_18EA93C20AD846E386C3D02F0E62C267" descr="1778479509979"/>
        <xdr:cNvPicPr>
          <a:picLocks noChangeAspect="1"/>
        </xdr:cNvPicPr>
      </xdr:nvPicPr>
      <xdr:blipFill>
        <a:blip r:embed="rId47"/>
        <a:stretch>
          <a:fillRect/>
        </a:stretch>
      </xdr:blipFill>
      <xdr:spPr>
        <a:xfrm>
          <a:off x="10160000" y="9646285"/>
          <a:ext cx="2382520" cy="2964180"/>
        </a:xfrm>
        <a:prstGeom prst="rect">
          <a:avLst/>
        </a:prstGeom>
      </xdr:spPr>
    </xdr:pic>
  </etc:cellImage>
  <etc:cellImage>
    <xdr:pic>
      <xdr:nvPicPr>
        <xdr:cNvPr id="60" name="ID_CEC133AF3AEC457489D6E58CA5894A6B" descr="1778479433376"/>
        <xdr:cNvPicPr>
          <a:picLocks noChangeAspect="1"/>
        </xdr:cNvPicPr>
      </xdr:nvPicPr>
      <xdr:blipFill>
        <a:blip r:embed="rId48"/>
        <a:stretch>
          <a:fillRect/>
        </a:stretch>
      </xdr:blipFill>
      <xdr:spPr>
        <a:xfrm>
          <a:off x="10160000" y="10534015"/>
          <a:ext cx="2367280" cy="3055620"/>
        </a:xfrm>
        <a:prstGeom prst="rect">
          <a:avLst/>
        </a:prstGeom>
      </xdr:spPr>
    </xdr:pic>
  </etc:cellImage>
  <etc:cellImage>
    <xdr:pic>
      <xdr:nvPicPr>
        <xdr:cNvPr id="61" name="ID_66B1B3549868481DB4DD8CE49AA59F86" descr="1778479362901"/>
        <xdr:cNvPicPr>
          <a:picLocks noChangeAspect="1"/>
        </xdr:cNvPicPr>
      </xdr:nvPicPr>
      <xdr:blipFill>
        <a:blip r:embed="rId49"/>
        <a:stretch>
          <a:fillRect/>
        </a:stretch>
      </xdr:blipFill>
      <xdr:spPr>
        <a:xfrm>
          <a:off x="10160000" y="11421745"/>
          <a:ext cx="2641600" cy="2518410"/>
        </a:xfrm>
        <a:prstGeom prst="rect">
          <a:avLst/>
        </a:prstGeom>
      </xdr:spPr>
    </xdr:pic>
  </etc:cellImage>
  <etc:cellImage>
    <xdr:pic>
      <xdr:nvPicPr>
        <xdr:cNvPr id="62" name="ID_8DA2C4AC9A894783802016863F8420EB" descr="1778475344840"/>
        <xdr:cNvPicPr>
          <a:picLocks noChangeAspect="1"/>
        </xdr:cNvPicPr>
      </xdr:nvPicPr>
      <xdr:blipFill>
        <a:blip r:embed="rId50"/>
        <a:stretch>
          <a:fillRect/>
        </a:stretch>
      </xdr:blipFill>
      <xdr:spPr>
        <a:xfrm>
          <a:off x="10160000" y="24737695"/>
          <a:ext cx="2321560" cy="2327910"/>
        </a:xfrm>
        <a:prstGeom prst="rect">
          <a:avLst/>
        </a:prstGeom>
      </xdr:spPr>
    </xdr:pic>
  </etc:cellImage>
  <etc:cellImage>
    <xdr:pic>
      <xdr:nvPicPr>
        <xdr:cNvPr id="63" name="ID_3925D09FCF2E4556A5708D779CA40B1D" descr="1778479181953"/>
        <xdr:cNvPicPr>
          <a:picLocks noChangeAspect="1"/>
        </xdr:cNvPicPr>
      </xdr:nvPicPr>
      <xdr:blipFill>
        <a:blip r:embed="rId51"/>
        <a:stretch>
          <a:fillRect/>
        </a:stretch>
      </xdr:blipFill>
      <xdr:spPr>
        <a:xfrm>
          <a:off x="10160000" y="12309475"/>
          <a:ext cx="2413000" cy="3078480"/>
        </a:xfrm>
        <a:prstGeom prst="rect">
          <a:avLst/>
        </a:prstGeom>
      </xdr:spPr>
    </xdr:pic>
  </etc:cellImage>
  <etc:cellImage>
    <xdr:pic>
      <xdr:nvPicPr>
        <xdr:cNvPr id="64" name="ID_8FF8017D85AD4DB4AF2B0BB085765721" descr="1778479074966"/>
        <xdr:cNvPicPr>
          <a:picLocks noChangeAspect="1"/>
        </xdr:cNvPicPr>
      </xdr:nvPicPr>
      <xdr:blipFill>
        <a:blip r:embed="rId52"/>
        <a:stretch>
          <a:fillRect/>
        </a:stretch>
      </xdr:blipFill>
      <xdr:spPr>
        <a:xfrm>
          <a:off x="10160000" y="13197205"/>
          <a:ext cx="2374900" cy="3444240"/>
        </a:xfrm>
        <a:prstGeom prst="rect">
          <a:avLst/>
        </a:prstGeom>
      </xdr:spPr>
    </xdr:pic>
  </etc:cellImage>
  <etc:cellImage>
    <xdr:pic>
      <xdr:nvPicPr>
        <xdr:cNvPr id="65" name="ID_8654BEF9A3A04148A9EAC10B02E36E92" descr="1778478940733"/>
        <xdr:cNvPicPr>
          <a:picLocks noChangeAspect="1"/>
        </xdr:cNvPicPr>
      </xdr:nvPicPr>
      <xdr:blipFill>
        <a:blip r:embed="rId53"/>
        <a:stretch>
          <a:fillRect/>
        </a:stretch>
      </xdr:blipFill>
      <xdr:spPr>
        <a:xfrm>
          <a:off x="10160000" y="14084935"/>
          <a:ext cx="2291080" cy="3055620"/>
        </a:xfrm>
        <a:prstGeom prst="rect">
          <a:avLst/>
        </a:prstGeom>
      </xdr:spPr>
    </xdr:pic>
  </etc:cellImage>
  <etc:cellImage>
    <xdr:pic>
      <xdr:nvPicPr>
        <xdr:cNvPr id="66" name="ID_67A21DF17892464B9517EB88233EBBA9" descr="20a0604fcc759542e99873a928614b0"/>
        <xdr:cNvPicPr>
          <a:picLocks noChangeAspect="1"/>
        </xdr:cNvPicPr>
      </xdr:nvPicPr>
      <xdr:blipFill>
        <a:blip r:embed="rId54"/>
        <a:stretch>
          <a:fillRect/>
        </a:stretch>
      </xdr:blipFill>
      <xdr:spPr>
        <a:xfrm>
          <a:off x="10160000" y="21186775"/>
          <a:ext cx="2382520" cy="3063240"/>
        </a:xfrm>
        <a:prstGeom prst="rect">
          <a:avLst/>
        </a:prstGeom>
      </xdr:spPr>
    </xdr:pic>
  </etc:cellImage>
  <etc:cellImage>
    <xdr:pic>
      <xdr:nvPicPr>
        <xdr:cNvPr id="67" name="ID_FCA129B015064490894021DA05105295" descr="1778478316868"/>
        <xdr:cNvPicPr>
          <a:picLocks noChangeAspect="1"/>
        </xdr:cNvPicPr>
      </xdr:nvPicPr>
      <xdr:blipFill>
        <a:blip r:embed="rId55"/>
        <a:stretch>
          <a:fillRect/>
        </a:stretch>
      </xdr:blipFill>
      <xdr:spPr>
        <a:xfrm>
          <a:off x="10160000" y="14972665"/>
          <a:ext cx="2291080" cy="2518410"/>
        </a:xfrm>
        <a:prstGeom prst="rect">
          <a:avLst/>
        </a:prstGeom>
      </xdr:spPr>
    </xdr:pic>
  </etc:cellImage>
  <etc:cellImage>
    <xdr:pic>
      <xdr:nvPicPr>
        <xdr:cNvPr id="68" name="ID_D2A2969999644F62A714E2B95674E504" descr="1778476656338"/>
        <xdr:cNvPicPr>
          <a:picLocks noChangeAspect="1"/>
        </xdr:cNvPicPr>
      </xdr:nvPicPr>
      <xdr:blipFill>
        <a:blip r:embed="rId56"/>
        <a:stretch>
          <a:fillRect/>
        </a:stretch>
      </xdr:blipFill>
      <xdr:spPr>
        <a:xfrm>
          <a:off x="10160000" y="20299045"/>
          <a:ext cx="2298700" cy="2727960"/>
        </a:xfrm>
        <a:prstGeom prst="rect">
          <a:avLst/>
        </a:prstGeom>
      </xdr:spPr>
    </xdr:pic>
  </etc:cellImage>
  <etc:cellImage>
    <xdr:pic>
      <xdr:nvPicPr>
        <xdr:cNvPr id="69" name="ID_6D68C5E358BB4D739EEC5DD876F68F6A" descr="1778478205487"/>
        <xdr:cNvPicPr>
          <a:picLocks noChangeAspect="1"/>
        </xdr:cNvPicPr>
      </xdr:nvPicPr>
      <xdr:blipFill>
        <a:blip r:embed="rId57"/>
        <a:stretch>
          <a:fillRect/>
        </a:stretch>
      </xdr:blipFill>
      <xdr:spPr>
        <a:xfrm>
          <a:off x="10160000" y="15860395"/>
          <a:ext cx="2435860" cy="2640330"/>
        </a:xfrm>
        <a:prstGeom prst="rect">
          <a:avLst/>
        </a:prstGeom>
      </xdr:spPr>
    </xdr:pic>
  </etc:cellImage>
  <etc:cellImage>
    <xdr:pic>
      <xdr:nvPicPr>
        <xdr:cNvPr id="70" name="ID_50D37D01E8B940518882AA34CD4FC313" descr="1778476335033"/>
        <xdr:cNvPicPr>
          <a:picLocks noChangeAspect="1"/>
        </xdr:cNvPicPr>
      </xdr:nvPicPr>
      <xdr:blipFill>
        <a:blip r:embed="rId58"/>
        <a:stretch>
          <a:fillRect/>
        </a:stretch>
      </xdr:blipFill>
      <xdr:spPr>
        <a:xfrm>
          <a:off x="10160000" y="22074505"/>
          <a:ext cx="2435860" cy="3002280"/>
        </a:xfrm>
        <a:prstGeom prst="rect">
          <a:avLst/>
        </a:prstGeom>
      </xdr:spPr>
    </xdr:pic>
  </etc:cellImage>
  <etc:cellImage>
    <xdr:pic>
      <xdr:nvPicPr>
        <xdr:cNvPr id="71" name="ID_EBD1AA4AB5A74EC39F9725B191B687B2" descr="1778478047909"/>
        <xdr:cNvPicPr>
          <a:picLocks noChangeAspect="1"/>
        </xdr:cNvPicPr>
      </xdr:nvPicPr>
      <xdr:blipFill>
        <a:blip r:embed="rId59"/>
        <a:stretch>
          <a:fillRect/>
        </a:stretch>
      </xdr:blipFill>
      <xdr:spPr>
        <a:xfrm>
          <a:off x="10160000" y="16748125"/>
          <a:ext cx="2443480" cy="3375660"/>
        </a:xfrm>
        <a:prstGeom prst="rect">
          <a:avLst/>
        </a:prstGeom>
      </xdr:spPr>
    </xdr:pic>
  </etc:cellImage>
  <etc:cellImage>
    <xdr:pic>
      <xdr:nvPicPr>
        <xdr:cNvPr id="72" name="ID_D221110CAF074056976B9A006F3B857C" descr="1778477900324"/>
        <xdr:cNvPicPr>
          <a:picLocks noChangeAspect="1"/>
        </xdr:cNvPicPr>
      </xdr:nvPicPr>
      <xdr:blipFill>
        <a:blip r:embed="rId60"/>
        <a:stretch>
          <a:fillRect/>
        </a:stretch>
      </xdr:blipFill>
      <xdr:spPr>
        <a:xfrm>
          <a:off x="10160000" y="17635855"/>
          <a:ext cx="2291080" cy="3017520"/>
        </a:xfrm>
        <a:prstGeom prst="rect">
          <a:avLst/>
        </a:prstGeom>
      </xdr:spPr>
    </xdr:pic>
  </etc:cellImage>
  <etc:cellImage>
    <xdr:pic>
      <xdr:nvPicPr>
        <xdr:cNvPr id="73" name="ID_B9CB9B9519D14C6AA7A1A17D6412EF6F" descr="1778477155233"/>
        <xdr:cNvPicPr>
          <a:picLocks noChangeAspect="1"/>
        </xdr:cNvPicPr>
      </xdr:nvPicPr>
      <xdr:blipFill>
        <a:blip r:embed="rId61"/>
        <a:stretch>
          <a:fillRect/>
        </a:stretch>
      </xdr:blipFill>
      <xdr:spPr>
        <a:xfrm>
          <a:off x="10160000" y="19411315"/>
          <a:ext cx="2336800" cy="3512820"/>
        </a:xfrm>
        <a:prstGeom prst="rect">
          <a:avLst/>
        </a:prstGeom>
      </xdr:spPr>
    </xdr:pic>
  </etc:cellImage>
  <etc:cellImage>
    <xdr:pic>
      <xdr:nvPicPr>
        <xdr:cNvPr id="74" name="ID_00921A926A22457B9A25C63EC32373F7" descr="1778477496816"/>
        <xdr:cNvPicPr>
          <a:picLocks noChangeAspect="1"/>
        </xdr:cNvPicPr>
      </xdr:nvPicPr>
      <xdr:blipFill>
        <a:blip r:embed="rId62"/>
        <a:stretch>
          <a:fillRect/>
        </a:stretch>
      </xdr:blipFill>
      <xdr:spPr>
        <a:xfrm>
          <a:off x="10160000" y="19411315"/>
          <a:ext cx="2451100" cy="2106930"/>
        </a:xfrm>
        <a:prstGeom prst="rect">
          <a:avLst/>
        </a:prstGeom>
      </xdr:spPr>
    </xdr:pic>
  </etc:cellImage>
  <etc:cellImage>
    <xdr:pic>
      <xdr:nvPicPr>
        <xdr:cNvPr id="75" name="ID_4E5DFA656AFC4331B9302A0E0746669D" descr="1778475835369"/>
        <xdr:cNvPicPr>
          <a:picLocks noChangeAspect="1"/>
        </xdr:cNvPicPr>
      </xdr:nvPicPr>
      <xdr:blipFill>
        <a:blip r:embed="rId63"/>
        <a:stretch>
          <a:fillRect/>
        </a:stretch>
      </xdr:blipFill>
      <xdr:spPr>
        <a:xfrm>
          <a:off x="10160000" y="22962235"/>
          <a:ext cx="2374900" cy="2541270"/>
        </a:xfrm>
        <a:prstGeom prst="rect">
          <a:avLst/>
        </a:prstGeom>
      </xdr:spPr>
    </xdr:pic>
  </etc:cellImage>
  <etc:cellImage>
    <xdr:pic>
      <xdr:nvPicPr>
        <xdr:cNvPr id="76" name="ID_FA6C335823FA43A49C9FE92881984D59" descr="1778475734195"/>
        <xdr:cNvPicPr>
          <a:picLocks noChangeAspect="1"/>
        </xdr:cNvPicPr>
      </xdr:nvPicPr>
      <xdr:blipFill>
        <a:blip r:embed="rId64"/>
        <a:stretch>
          <a:fillRect/>
        </a:stretch>
      </xdr:blipFill>
      <xdr:spPr>
        <a:xfrm>
          <a:off x="10160000" y="23849965"/>
          <a:ext cx="2374900" cy="2419350"/>
        </a:xfrm>
        <a:prstGeom prst="rect">
          <a:avLst/>
        </a:prstGeom>
      </xdr:spPr>
    </xdr:pic>
  </etc:cellImage>
  <etc:cellImage>
    <xdr:pic>
      <xdr:nvPicPr>
        <xdr:cNvPr id="77" name="ID_A2F2E7F21ED449998BFC6630706EC00C" descr="6418d2ed3bce0e1ed33e4ad8ade19aa"/>
        <xdr:cNvPicPr>
          <a:picLocks noChangeAspect="1"/>
        </xdr:cNvPicPr>
      </xdr:nvPicPr>
      <xdr:blipFill>
        <a:blip r:embed="rId65"/>
        <a:stretch>
          <a:fillRect/>
        </a:stretch>
      </xdr:blipFill>
      <xdr:spPr>
        <a:xfrm>
          <a:off x="10160000" y="25625425"/>
          <a:ext cx="4575810" cy="10104120"/>
        </a:xfrm>
        <a:prstGeom prst="rect">
          <a:avLst/>
        </a:prstGeom>
      </xdr:spPr>
    </xdr:pic>
  </etc:cellImage>
  <etc:cellImage>
    <xdr:pic>
      <xdr:nvPicPr>
        <xdr:cNvPr id="78" name="ID_8514B6A885344C0188E04E528216007F" descr="1778475089866"/>
        <xdr:cNvPicPr>
          <a:picLocks noChangeAspect="1"/>
        </xdr:cNvPicPr>
      </xdr:nvPicPr>
      <xdr:blipFill>
        <a:blip r:embed="rId66"/>
        <a:stretch>
          <a:fillRect/>
        </a:stretch>
      </xdr:blipFill>
      <xdr:spPr>
        <a:xfrm>
          <a:off x="10160000" y="26513155"/>
          <a:ext cx="2306320" cy="2038350"/>
        </a:xfrm>
        <a:prstGeom prst="rect">
          <a:avLst/>
        </a:prstGeom>
      </xdr:spPr>
    </xdr:pic>
  </etc:cellImage>
  <etc:cellImage>
    <xdr:pic>
      <xdr:nvPicPr>
        <xdr:cNvPr id="79" name="ID_3F66AAA23164404B96F4FBC2E8BB54B0"/>
        <xdr:cNvPicPr>
          <a:picLocks noChangeAspect="1"/>
        </xdr:cNvPicPr>
      </xdr:nvPicPr>
      <xdr:blipFill>
        <a:blip r:embed="rId67"/>
        <a:stretch>
          <a:fillRect/>
        </a:stretch>
      </xdr:blipFill>
      <xdr:spPr>
        <a:xfrm>
          <a:off x="10154920" y="27397075"/>
          <a:ext cx="2324100" cy="2316480"/>
        </a:xfrm>
        <a:prstGeom prst="rect">
          <a:avLst/>
        </a:prstGeom>
        <a:noFill/>
        <a:ln w="9525">
          <a:noFill/>
        </a:ln>
      </xdr:spPr>
    </xdr:pic>
  </etc:cellImage>
  <etc:cellImage>
    <xdr:pic>
      <xdr:nvPicPr>
        <xdr:cNvPr id="80" name="ID_61A39667CF2F4FA09DC8A690B84C3A55" descr="1778470719854"/>
        <xdr:cNvPicPr>
          <a:picLocks noChangeAspect="1"/>
        </xdr:cNvPicPr>
      </xdr:nvPicPr>
      <xdr:blipFill>
        <a:blip r:embed="rId68"/>
        <a:stretch>
          <a:fillRect/>
        </a:stretch>
      </xdr:blipFill>
      <xdr:spPr>
        <a:xfrm>
          <a:off x="10160000" y="30951805"/>
          <a:ext cx="2260600" cy="2343150"/>
        </a:xfrm>
        <a:prstGeom prst="rect">
          <a:avLst/>
        </a:prstGeom>
      </xdr:spPr>
    </xdr:pic>
  </etc:cellImage>
  <etc:cellImage>
    <xdr:pic>
      <xdr:nvPicPr>
        <xdr:cNvPr id="81" name="ID_1A6F344F4ED04F7BA859C1F91FB8EED7" descr="1778475181325"/>
        <xdr:cNvPicPr>
          <a:picLocks noChangeAspect="1"/>
        </xdr:cNvPicPr>
      </xdr:nvPicPr>
      <xdr:blipFill>
        <a:blip r:embed="rId69"/>
        <a:stretch>
          <a:fillRect/>
        </a:stretch>
      </xdr:blipFill>
      <xdr:spPr>
        <a:xfrm>
          <a:off x="10160000" y="31839535"/>
          <a:ext cx="2298700" cy="1855470"/>
        </a:xfrm>
        <a:prstGeom prst="rect">
          <a:avLst/>
        </a:prstGeom>
      </xdr:spPr>
    </xdr:pic>
  </etc:cellImage>
  <etc:cellImage>
    <xdr:pic>
      <xdr:nvPicPr>
        <xdr:cNvPr id="82" name="ID_B8B8066D2A494401A7BDE78C4BF4AC9F" descr="1778471314518"/>
        <xdr:cNvPicPr>
          <a:picLocks noChangeAspect="1"/>
        </xdr:cNvPicPr>
      </xdr:nvPicPr>
      <xdr:blipFill>
        <a:blip r:embed="rId70"/>
        <a:stretch>
          <a:fillRect/>
        </a:stretch>
      </xdr:blipFill>
      <xdr:spPr>
        <a:xfrm>
          <a:off x="10160000" y="32727265"/>
          <a:ext cx="2336800" cy="2350770"/>
        </a:xfrm>
        <a:prstGeom prst="rect">
          <a:avLst/>
        </a:prstGeom>
      </xdr:spPr>
    </xdr:pic>
  </etc:cellImage>
</etc:cellImages>
</file>

<file path=xl/sharedStrings.xml><?xml version="1.0" encoding="utf-8"?>
<sst xmlns="http://schemas.openxmlformats.org/spreadsheetml/2006/main" count="429" uniqueCount="294">
  <si>
    <t>机电工程系  2025-2026学年第二学期机电工程系实训耗材申请清单</t>
  </si>
  <si>
    <t>序号</t>
  </si>
  <si>
    <t>实验实训室名称</t>
  </si>
  <si>
    <t>物品名称</t>
  </si>
  <si>
    <t>规格</t>
  </si>
  <si>
    <t>数量</t>
  </si>
  <si>
    <t>单位</t>
  </si>
  <si>
    <t>备注</t>
  </si>
  <si>
    <t>估计单价（元）</t>
  </si>
  <si>
    <t>合计（元）</t>
  </si>
  <si>
    <t>图片</t>
  </si>
  <si>
    <t>机电教研室
机加实训室、机械制图实训室、CAD实训室</t>
  </si>
  <si>
    <t>ESP32-P4</t>
  </si>
  <si>
    <t>ESP32-P4-Module-DEV-KIT</t>
  </si>
  <si>
    <t>套</t>
  </si>
  <si>
    <t>https://item.taobao.com/item.htm?abbucket=6&amp;id=901958652112&amp;ltk2=1754188190918gggmy32ehn8pgfze1wkfx&amp;ns=1&amp;skuId=5756879444021&amp;spm=a21n57.1.hoverItem.2&amp;utparam=%7B%22aplus_abtest%22%3A%22302f6da54667cd16ee798511061407ba%22%7D&amp;xxc=taobaoSearch</t>
  </si>
  <si>
    <t>ESP32-P4-Module-DEV-KIT-C（含10.1寸屏）</t>
  </si>
  <si>
    <t>https://item.taobao.com/item.htm?abbucket=6&amp;id=901958652112&amp;ltk2=1754188190918gggmy32ehn8pgfze1wkfx&amp;ns=1&amp;skuId=5756879444024&amp;spm=a21n57.1.hoverItem.2&amp;utparam=%7B%22aplus_abtest%22%3A%22302f6da54667cd16ee798511061407ba%22%7D&amp;xxc=taobaoSearch</t>
  </si>
  <si>
    <t>Teensy 4.1</t>
  </si>
  <si>
    <t>Teensy 4.1(DEV-16996) 已焊接</t>
  </si>
  <si>
    <t>https://detail.tmall.com/item.htm?from=cart&amp;id=658544226038&amp;pisk=gpoZcNsr1hKwvc1BfXEVaPOHpyUTYoRWgmNbnxD0C5VM6FU0nWkkB5TvWjuEiXU_sCLTo-VEsias0xI4nxcvBS99dAHTDoAWNs-SBAU9W7inb-j3-ve5iOYQSnJe8ZdWN3tWS9q2_QGjU2n-t8yumRq0sMvUh-WGjj4gt9VLH-fgnGvEKWF3IR4gnMD33R2coj2cx927Ei20o-D3tRF3iobiivvUHWV0mocmKXFmIxjUFPv3z6NrwCW8S7DgTijreRzhhA_fDiUQIP7tHWyQdDya77aBpnmtjXMmfcUpkZZxd4lqojL5JlkmSl2SBhSUqA0I0JiXhZPidDkn0zWDE7mtK0E3R3vrKDhsBDkfnn2INWDtjufHDJnsnczq0I7Yf4MSDzmMb_FQy-l_ObxlYk4c4d5YKxwnDV5coPjbL79eLKoEEtjU7Nx5kZU32JPWCR_co_I8L791cZQY-7eUNdN1.&amp;spm=a1z0d.6639537%2F202410.item.d658544226038.13c47484199WMn&amp;upStreamPrice=25000&amp;skuId=5542636938947</t>
  </si>
  <si>
    <t>ESP32-S3-DevKitC-1</t>
  </si>
  <si>
    <t>ESP32-S3-N32R16V</t>
  </si>
  <si>
    <t>https://item.taobao.com/item.htm?id=653155344338&amp;spm=a1z10.5-c.w4002-8715811636.14.99f23cf4PZoDKr&amp;skuId=5789379985498</t>
  </si>
  <si>
    <t>ESP32-S3以太网开发板</t>
  </si>
  <si>
    <t>ESP32-S3-POE-ETH-CAM-KIT主板 + PoE 模块 + OV5640 摄像头</t>
  </si>
  <si>
    <t>https://item.taobao.com/item.htm?abbucket=6&amp;id=847154838011&amp;mi_id=Fu2wFyGj7uB2iJEPQFNlml9XSTkf_CBSDojZAPIgeeo16E3Xg5wX1ZKUTw0MH-APGXbPFD-GXqwC5yIMy8WKC8A89OXpIPbv1KpP2tPz8gQ&amp;ns=1&amp;priceTId=213e052517551818574945834e1523&amp;spm=a21n57.1.hoverItem.1&amp;utparam=%7B%22aplus_abtest%22%3A%224f84a478faf69df0cf153bd3b575ce77%22%7D&amp;xxc=taobaoSearch&amp;skuId=5630554928450</t>
  </si>
  <si>
    <t>编程积木机器人传感器套件</t>
  </si>
  <si>
    <t>编程积木搭建套装（含亚克力手柄+2块V2主板）</t>
  </si>
  <si>
    <t>https://item.taobao.com/item.htm?from=cart&amp;id=598170780884&amp;pisk=gMWsYcfl0V01jK1J1KrEFGykA1921kyzhmtAqiHZDdp9lKsf2IH4sdRXhwLFQFSwBE9fcgdAuESZj6bP2AWasKkjIKvYzzyzUlSMnKh83hUrSXKym--x6EpMpN8LNv2zUGjibhEPv8WVizvBYjHAkCIpJ3YpXnpvMkgpqeH9DAKxJktDJKK9HKIppntSXAdAkvepjng9kAHAvDKM2KLAkKECvexvHEQvHksK_0nWc5TGfuaCyN_0kHj9RxHABKA6lthqhxseXCGGXesFY9t61URUx-BGBwSAQOA3ijJcY__fMZVrtdsA6dKPjRMBeGCFhHW40jTOY9sdhQiY2UBGvTvpT8E5v9bNj9sqD-KFzeIGBL3LnHXNDOOfhrGDQ_SPnQBTC4YeZn_w8ae-dpdA4okyPmutGDOoHHGgAkGmiT55GV6C0urX6Hx6TkZIWs0oHxlUAkgOsCKHfHrQAVQc.&amp;spm=a1z0d.6639537%2F202410.item.d598170780884.34b27484QSK7qQ&amp;upStreamPrice=68800&amp;skuId=5170738575424</t>
  </si>
  <si>
    <t>无铅焊锡</t>
  </si>
  <si>
    <t>99.3%无铅焊丝0.6（500克）-50克10装</t>
  </si>
  <si>
    <t>https://detail.tmall.com/item.htm?abbucket=6&amp;id=819857079278&amp;ltk2=1754188685077ad93r1ytpklfs4tdh67lnf&amp;ns=1&amp;spm=a21n57.1.hoverItem.2&amp;utparam=%7B%22aplus_abtest%22%3A%2201ee30b0a3cc22373cb40fb5753ea2f0%22%7D&amp;xxc=taobaoSearch</t>
  </si>
  <si>
    <t>吸锡线</t>
  </si>
  <si>
    <t>3米 4030【SGS无铅环保认证】环保吸锡线</t>
  </si>
  <si>
    <t>件</t>
  </si>
  <si>
    <t>https://detail.tmall.com/item.htm?abbucket=6&amp;id=587117043479&amp;ltk2=17541887692403fgiq4h9z7coym748bi7om&amp;ns=1&amp;priceTId=213e018817541887420917852e11bd&amp;skuId=5821476339407&amp;spm=a21n57.1.hoverItem.2&amp;utparam=%7B%22aplus_abtest%22%3A%2270e3d8ed8a14d892b4ada3b0ae945d2a%22%7D&amp;xxc=taobaoSearch</t>
  </si>
  <si>
    <t>助焊膏</t>
  </si>
  <si>
    <t>559无铅无卤【100G助焊膏】送毛刷+送松香</t>
  </si>
  <si>
    <t>https://detail.tmall.com/item.htm?abbucket=6&amp;id=662594104734&amp;ltk2=1754188880782ra7nznd0p373oz5k5ikkn&amp;ns=1&amp;priceTId=213e018817541888188405054e11bd&amp;skuId=4778897852814&amp;spm=a21n57.1.hoverItem.11&amp;utparam=%7B%22aplus_abtest%22%3A%2248d3a004c199b951f06f25eed3afa482%22%7D&amp;xxc=taobaoSearch</t>
  </si>
  <si>
    <t>单排针 间距2.54mm</t>
  </si>
  <si>
    <t>1*40P直针 铜 500只</t>
  </si>
  <si>
    <t>https://item.taobao.com/item.htm?ali_refid=a3_420434_1006%3A1201270148%3AH%3AYhZ9BCTMjCVmm%2BrIrbS2bg%3D%3D%3Aae3b26b930887e1a7f3f9e137e60cb18&amp;ali_trackid=282_ae3b26b930887e1a7f3f9e137e60cb18&amp;id=595592621835&amp;ltk2=1754188998611y6s59gr5arwedlw3cr6w&amp;mm_sceneid=1_0_333250107_0&amp;spm=a21n57.1.hoverItem.5&amp;utparam=%7B%22aplus_abtest%22%3A%22a2a1599e34115309ef6bf52d093a642b%22%7D&amp;xxc=ad_ztc&amp;skuId=5522093767253</t>
  </si>
  <si>
    <t>单排母座盒装</t>
  </si>
  <si>
    <t>8种120pcs</t>
  </si>
  <si>
    <t>https://detail.tmall.com/item.htm?abbucket=6&amp;id=822267778846&amp;ltk2=1754189135624q7e20evatziqbse73oon9o&amp;ns=1&amp;priceTId=213e018817541890493663838e11bd&amp;skuId=5701369678006&amp;spm=a21n57.1.hoverItem.2&amp;utparam=%7B%22aplus_abtest%22%3A%22b13ef48c35e9d93d985667182f484872%22%7D&amp;xxc=taobaoSearch</t>
  </si>
  <si>
    <t>封闭直线模组机电一体化3D打印学习套件</t>
  </si>
  <si>
    <t>Ultra版</t>
  </si>
  <si>
    <t>https://item.taobao.com/item.htm?abbucket=6&amp;id=820237160298&amp;ltk2=1754189187419mbpmp22lelp97cy0so3yi&amp;ns=1&amp;priceTId=213e018817541891596643684e11bd&amp;skuId=5742548239688&amp;spm=a21n57.1.hoverItem.2&amp;utparam=%7B%22aplus_abtest%22%3A%2248bd38cfe316dd0a2ed0f0e3065f7b0f%22%7D&amp;xxc=taobaoSearch</t>
  </si>
  <si>
    <t>三轴运动平台十字滑台机电一体行业应用套件</t>
  </si>
  <si>
    <t>【CNC Ultra】 含电控 三轴 顶配版</t>
  </si>
  <si>
    <t>https://item.taobao.com/item.htm?id=902279788878&amp;pisk=gddsje9kulqsqP1YlO0UNF7P97f2l2lrCr_vrEFak1CODrtpkNEOMOQdvZQ1ktIqIn6X0HXv_18wAPABVSPZjAYYG_5x40lraF0NisnPTFCX6PbVoSFY0NQdJs7j7cTOZFYGisUUDYJpSrGQT5ZOki3I9NblMReOW26doZ5Y6tFTpkIhvsEAMiULvZ_7H-KYBeBdla4TXSFYJkQGviCAMnLKRZjdDXH7PZM1jFgSAFTLRu0vSMNYMB_dmgLQpS_e1N9R4Fe4n-Dc5OsJWMmO4jEPpEXXirVfLFpkmaKTX0WMkptC5sGUB_LBH3_H6br1-d8pmML75STBREpPdBu-Z11OXK5MuziwRCtwSBT4kRtXUhvlhIn_NMdMLCXk_DF1wLYN_KKmUJf6kdCC4VVPVrrThy6uMwwiR2w0nQJWhl1eqss1Bwb1L2gQXKquMSyER2Z9IOQh5wuIRlKc.&amp;spm=a21xtw.29178619.0.0&amp;skuId=5759496041243</t>
  </si>
  <si>
    <t>同步带模组开放/封闭机电一体化学习套件</t>
  </si>
  <si>
    <t>【Ultra】封闭模组 带电控 顶配版</t>
  </si>
  <si>
    <t>https://item.taobao.com/item.htm?id=911822896981&amp;pisk=gr8ibXZSmhS_dZMdve_sfp45_Yo-1N_fnKUAHZBqY9WQWKQOkwyFGs447OrNYHAWnOhjfNKhnpJhQKAj1sW23KXvXX3J1C_fuY3my4dss9IqyKjNb9reO_r4QDINldBL0YH-y4naTZDieKdkNGVFZ_74_rzqty5OMZ5VQllhLsf70RJ23XVFG_y4Qi5aYkWCs15auiSUT1C8_-Sw3Blha_QV3K7qtBlptrWkueTEnQP2SRAm0ECGjTRNQ5F97-STfB6nADL3yBBre944uef6iAhuMzmAU36O2O9EJPbDTsvOpLuz-wSkVICDIV4NWH-B5NLKE-IMntSe7dDgfO-9Kg1FYS059LBe1F-nGJRweObH4EhYoT-ygFSMA4wNHHdkosYjh2vkNe9hTLumQgozYu-5Er1EMeqbvG5CtTejSe6qC3nb3Xc3VcsNO1HJkXq4fG5C6HhntuN1b61tw&amp;spm=a21xtw.29178619.0.0</t>
  </si>
  <si>
    <t>树莓派5PI5专用PCIe转M.2 NVMe协议M.2固态双硬盘扩展板X1005</t>
  </si>
  <si>
    <t>X1005 M2双硬盘扩展板、H500 官方散热器、无电源</t>
  </si>
  <si>
    <t>https://item.taobao.com/item.htm?id=811093784545&amp;pisk=gp2S-qVgYUYWAPMpAbj2Cu5NZZDeAiWZwHiLjkpyvYHRdSZgR4ShZYPjRrUjybRPE9iL8rjhqYkRdDUUobpEUYSQlyUmLvSlrDKuhP9eUafuvpMZpN7NQOrl4vDd7wHV8ixoYDKJyeuJHnHEAzGUtgquqvDp0eCaMuxChBOleD3dcxnnALHKwLdvHqmew2UKyjLxfcDKpyhpkInEjLnpp4LAc0mI22d-yEKxjc9pwyHdcxnZk2HK9yEx9KKsA_guVG_bjRf1rnUZlppLhm3nWo9Bec2iV7g_2B7PzMmSNVE-oNocmdlYxXwHxpG4254nXzLR7bqLGriSdtR-BoNL5m2RQUi0aoUnkltWdoZbv5lb3GBiFY38TYqefarbFzruhk-pNyNar5cQpa9sk8V4Ef2PkLMTsukz9yfwiYZLwxsrwdu6YUdBcfvKcQjfcBA3Q5NBPtBDxbl-m0GVciT8tFvpLISfcUFowmmS0isXyyf..&amp;skuId=5697118465984&amp;spm=tbpc.mytb_itemcollect.item.goods&amp;upStreamPrice=17000</t>
  </si>
  <si>
    <t>FNIRSI 点焊机+内阻测试仪</t>
  </si>
  <si>
    <t>点焊机+内阻测试仪</t>
  </si>
  <si>
    <t>https://detail.tmall.com/item.htm?id=763020404209&amp;pisk=gNTqJwaehq3VwR6AmU_aLiZpbXSA2NkCiF61sCAGGtXDcCfG7LvsMtOiHd8NELPjHn617dJwQt6DcO_wQTOhht91oOJweLxXlOTw2PRp6EGA5jUvMNQidvgQQIdAWFXW8dLNrQfh_Vwcj1bArwvW6ngIRIdYGscBZ2T6XM_cGl4MIiAlr1Xli-fGibSlO1bgoG40q8XRENfgo1buE1f_Ir4DI8qls1fGIObGZgfOgNXMIPcyZTC1SOcnkIAgz6smZMPLlpi7m1XHiTzg8BCVqmd3fzzzZsIcK2K0S_TPgiWHGEKqHf1kPUSCV5MNrBKWn_7EPobHahvexdnQ2ZRMmdIyHYEPF3xWsOj3irb2jKLNDnPt9QbDeHBdm0HRaETCb9Iz3yW6kKTPYeDuz_dWOEIJ7vylBn1dr6Oxuz7Hi1jy9RCk1_Y90RqGmP1Pdblr_UR3saXE49qTXgbda9GfGlqgpyCPdja_XlIlp_WIGt1..&amp;spm=tbpc.mytb_itemcollect.item.goods&amp;upStreamPrice=21000&amp;skuId=5761587650128</t>
  </si>
  <si>
    <t>Gemini max深度相机套件</t>
  </si>
  <si>
    <t>https://detail.tmall.com/item.htm?id=817261600495&amp;pisk=gHgqR-_EhELqe32Ym4aNLosKbBrY4PJQiVw_sfcgG-2mcfVg7YD6M-GMHAuaEY5XHmw_7AkZQ-wmcRaZQ8G3h-M_oRkZeYmjlRgZ2NlK6qOY5IQxMPUMdpTCQjhYWV2S8A3VEUVIZZXGo3alHYujcpTBRjK0MPGkdVGUAUN4ON4gmP4uE8FNnGVmIubu68b0sZVGEQy8E5X0soXuE5PcotDGSzXu_WNcjP4gZUVQER4gIAcka5yuIXDIifbzOoAuY6Qjdi5Y9Jc0UNbE9SrkMXs1yaQzio2HJc_gN4P40JcjkmJv170SzkZ51dzo90M0ay85mycrjvonBHs8ufmmBukvegySq0GgIkfcoroiHVrx01dKZrD-vJED2LFrl2ZapuWV8Rgxh4rE-LbzwbGIku3wLT2tcWUuOjLVzyc0sgRdB7c_ZVnVIGqc57yBaQRZzXfgrJ-zKGITqyFzdINfjGXdJ7yBGNsOXu2LaJObh&amp;spm=tbpc.mytb_itemcollect.item.goods&amp;upStreamPrice=98900&amp;skuId=5684539630204</t>
  </si>
  <si>
    <t>DFRobot Gravity肌电传感器OYMotion采集肌肉肌电信号兼容Arduino</t>
  </si>
  <si>
    <t>https://item.taobao.com/item.htm?abbucket=6&amp;id=560925630654&amp;ltk2=1754190720456ptexbvkprm7c2pqd2p94b&amp;ns=1&amp;priceTId=2147844317541906299881314e1a1a&amp;spm=a21n57.1.hoverItem.12&amp;utparam=%7B%22aplus_abtest%22%3A%22a0bf20fed79216ea45a87f8f5951efae%22%7D&amp;xxc=taobaoSearch</t>
  </si>
  <si>
    <t>激光测距仪</t>
  </si>
  <si>
    <t>50米红外线【大屏语音锂电】【电子测水平】</t>
  </si>
  <si>
    <t>https://detail.tmall.com/item.htm?id=585114592707&amp;ltk2=1754190999427qsoq62fl7rjk8lyvrh4fg&amp;spm=pc_detail.30350276.201876.d12.43ae7dd6S0PwsW&amp;utparam=%7B%22abid%22%3A%220%22%2C%22x_object_type%22%3A%22p4p_item%22%2C%22pc_pvid%22%3A%225036a6c8-1007-43ea-acc7-3bc5b83b3da0%22%2C%22mix_group%22%3A%22L5%22%2C%22pc_scene%22%3A%2220001%22%2C%22aplus_abtest%22%3A%229fd3e60385322290a6cdd28ad386f808%22%2C%22tpp_buckets%22%3A%2244964%23416395%23module%22%2C%22x_object_id%22%3A585114592707%2C%22ab_info%22%3A%2244964%23416395%23-1%23%22%7D&amp;xxc=ad_ct&amp;skuId=5968063367666</t>
  </si>
  <si>
    <t>IMU惯导模块</t>
  </si>
  <si>
    <t>H30金属外壳版+USB数据线+排针</t>
  </si>
  <si>
    <t>https://detail.tmall.com/item.htm?id=666905326095&amp;pisk=fZBmgtcQssRb_cXIv7vbGab8uIFdhm96rNH9WdLaaU8SkNEbclxNJNOZBiFbjlYl5Edv3EnGSGTS6iEjHaLNlaT9_OLOIm6l-AHYlSsZIppaJyeLpiZvCdzKmf1Ltmt9jhuqWFuyatKpxj2LpisjDnrd4JBO1vEH9hJwgd8rUUti7V7wgLuyPhtZud84qg8QYvzkoqBbmBLn7O8Bg3PU4KI2rvm5E3lM-JT-QWXym2dd0cMZQTxDGTo96raJM1SBOtQzIY9Ax_JyviwmEpS2xZLR8JkkUgIPWB175vpArOAlQQ2Er31PD1WfocDwctBpseOubAO9U9dFsd4SZ3CNYTAFUlIycblFOeD64lBo1bd2V3YK5-XW7cGrqUZuqXNXg3tYJOEo_jO2VnC8qucIcI-WDkC..&amp;scene=taobao_shop&amp;spm=a1z10.1-b-s.w5003-25058581409.1.39fa72692nn2iW&amp;skuId=5561346978830</t>
  </si>
  <si>
    <t>Arduino Uno R4</t>
  </si>
  <si>
    <t>UNO R4 Wifi创客板+数据线</t>
  </si>
  <si>
    <t>https://item.taobao.com/item.htm?abbucket=6&amp;id=728466241901&amp;ltk2=1754191467880jab3owzduzgmmt8z32qh7b&amp;ns=1&amp;priceTId=215044f717541914399423067e2100&amp;spm=a21n57.1.hoverItem.3&amp;utparam=%7B%22aplus_abtest%22%3A%22f1dfe4ec762faeca612321c9384d05be%22%7D&amp;xxc=taobaoSearch&amp;skuId=5362929322720</t>
  </si>
  <si>
    <t>YDLIDAR 4ROS激光雷达</t>
  </si>
  <si>
    <t>YDLIDAR 4ROS</t>
  </si>
  <si>
    <t>https://detail.tmall.com/item.htm?id=678101108100&amp;pisk=g5WrcmDNP8eyZe3bFZpE7QMbZOAJ6pz_49TBxMjHVUYuJuKHLa_Dtvs7wkreuwLWNLfWxv7XlwMCV95xLGIdFupQ2YIJpp4_5RgF2gpd3PROq_JDo3t_d3vHKmvJAg-77x212gpK42q1iRiF9fugKebHZiYDVEDoZvbHiKxeoYxnEH000HLDKHxktmDD2hHnqwxnomxBx3xkKvvcmHLD-pvh-iq2AEYHKpbhmf81n922oQqD_bwemzb2aFjkuAoA3nXqwg8q206qC3Ti5EknKt-RD_tnwAPBS1LW1UQ0hYJFmH7WlN2i3KAN6MtFz8kkFsfAeL6b72OP8eAcEazrwUf5uCKDiDy9cNTc2Tf4vqjl5UJVs9ZILFfGxTAPMR3kRssNLHWLJ-7NXtQ2mN2Urg8EJnbXI9Cr-XAodn8_0orF3Gm3fvF-jXhpGHK25lIttX0tFn8_XpGK9Iu60FZO4&amp;spm=pc_detail.29232929%2Fevo365560b447259.202205.3.25ce7dd6HmE32f</t>
  </si>
  <si>
    <t>usb千兆网线转接口</t>
  </si>
  <si>
    <t>【USB转网口】千兆-铝壳散热快-接口稳固</t>
  </si>
  <si>
    <t>https://detail.tmall.com/item.htm?abbucket=6&amp;id=17701277076&amp;ltk2=175419204197685edy8jothxbt5etom82de&amp;ns=1&amp;spm=a21n57.1.hoverItem.4&amp;utparam=%7B%22aplus_abtest%22%3A%22458ee7e4b2be0f588fa0a70d4ace172c%22%7D&amp;xxc=taobaoSearch&amp;skuId=5844485748935</t>
  </si>
  <si>
    <t>12V锂电池组大容量</t>
  </si>
  <si>
    <t>12V 10200mAh安全电池E3102S(亿纬锂能电芯)+拓展线束包+带3C认证1.9A充电器</t>
  </si>
  <si>
    <t>https://detail.tmall.com/item.htm?id=657166348854&amp;pisk=gjpmD3NIsI5btQwbicXjGUYRC_hLkt61SFeOWOQZaa7WBIQtGAmGrH5xcFL9ZNYyrZ-AWm9MZEtFMFxscG7w7Fb9M0Hpcn61Q2HipvKfXx7jpFfV7zWyVGFVbbCqQOusA23Kpvh44O0mJFKhOIAPfaSV7ZPqqaSGvOSNuRolzGjQ_r8NQ0mljGj4uZS4aTSO0OPN0-WzaMj_QPyN0golfaSagFWZqT75bO7w7OlhKk7GQ6vrSHy1Y77b5Lsciw-VuoEv325YGH7kId9fmyIk0cwaQLjcGdBp-MI1MC-COKK-I86vxQWPvnM0E9-VxEQJ8vylU3KyW6OS5JBvrdfkQ_DUrgOyDCJXol2NcKpdsw1obR1OUpCesO07ZgdwYLfeUcEhWBKJ3_YEy8Y1sBtOjED03eSzH7Peh_214cpu17CVVgbL5xv57fNAGKmoqr45ggsQJdnu_JCVVMGsq0VdDsS5Ar5..&amp;spm=pc_detail.29232929%2Fevo365560b447259.202205.8.24a17dd6TBF8Fy</t>
  </si>
  <si>
    <t>直流可调稳压电源</t>
  </si>
  <si>
    <t>fnirsi DPS-150高配【30V5A】</t>
  </si>
  <si>
    <t>https://detail.tmall.com/item.htm?from=cart&amp;id=816792328124&amp;pisk=gk1KYf4fElqnFqnEJg2ir3ZufS4cJRbFWM7jZ3xnFGIOVgLoZatkwgIR2Hv7YBfRXgsJrbb5ZU1JT1XnZHqewasDMoq0iSbF8dR7momM5u1eGE8SN0xS5FOkywASkh7F8QRSS0wcCwu8U6x7FUt7WCTyzbOWdLG6fh8JPYsWAdi6kERWVgsSCNTekUMWdQi_We8-FDMBFh968ULSNgO7WNtwPQt5VQaO5h8S_nEJf2tow9LgdrHIzGhSN1LpCdbBARIl1eB9DwMoNbayJpKfRhrDlC3kCaJRa4lJIw6V4EsIAovFPOI9JQFidI_OFiLNOSmp79b14h_xJbQOWa6DB14bgBdBATAFrqEhW6Ih81QoPvIRnMW2e_ZKMh1FI6JVtlGpGt7HtTsznARdP9OO4p1cMugtmnLopPCSUYJB7g5sedczFNIJWn4LwYkyQPlop_4nUYJNgFK0JuHrUdrN.&amp;spm=a1z0d.6639537%2F202410.item.d816792328124.3a967484nIor4T&amp;upStreamPrice=51900</t>
  </si>
  <si>
    <t xml:space="preserve"> ESP32-S3</t>
  </si>
  <si>
    <t>ESP32-S3-Touch-LCD-1.69【触摸版】</t>
  </si>
  <si>
    <t>https://detail.tmall.com/item.htm?id=793007028897&amp;pisk=gK_tc5N5mJ2MtqkZ6tqniZ3O3DFoBkfwJO5SoKvic9BdUT30_GXcvI6hHEYcGRWAkp6toGfGGjdfKFtVjKvMHECVeGeurzfN_E-QE84uBg--6UkX1IM0R6OWkCGMjzH5_E8bEX0bqzCNQycUAjTb9eO2gfTX1KiQ9IA-CE96cviBNp9Xlt9XADOXZCi61hGQ9QOt5KTj56tB_CGsCtTb9eOvdKTXft1Q9IJBhXY_2dN61qI9hj5gMYkDhKQp6hp593ujyWOsEKC1nq3YiQKtj19Klq_FYTWQ-dZrtK8MQ_RO3zuw5nIPiIBTWV6AawWpOTaxrd1FZgxN5zo22E9vVB_7i0JhJdXfWHNoynYCr3T1xkyMmFdX53SUgcvfc_QJSO2EldjRO9Kl-v0ku9SfhIBIBg5AraeSwYvJicFdlmo2fBWVRmKhdQAhcBpu_7oq0ncEocQ0amo2mPApE56x0m-mM&amp;spm=pc_detail.29232929%2Fevo365560b447259.202205.12.56d77dd6knJp3D</t>
  </si>
  <si>
    <t>洗板水</t>
  </si>
  <si>
    <t>鹿仙子  【850G洗板水】送酒精瓶+毛刷</t>
  </si>
  <si>
    <t>https://detail.tmall.com/item.htm?abbucket=6&amp;id=663977338268&amp;ltk2=1754285714469r4jdsel0rd7pbng6qttjl&amp;ns=1&amp;spm=a21n57.1.hoverItem.2&amp;utparam=%7B%22aplus_abtest%22%3A%224638fbd4dd7284312d7e76d728ff5a2d%22%7D&amp;xxc=taobaoSearch&amp;skuId=4786516421871</t>
  </si>
  <si>
    <t>锡膏</t>
  </si>
  <si>
    <t>227℃高温无铅锡膏50G/支 【送推杆/针头】</t>
  </si>
  <si>
    <t>https://detail.tmall.com/item.htm?abbucket=6&amp;id=626569273184&amp;ltk2=175435918685387ddnsy87ofj5i4g109wf&amp;ns=1&amp;spm=a21n57.1.hoverItem.2&amp;utparam=%7B%22aplus_abtest%22%3A%22a4b74f2c0a2ff6797b208dac30ef03dd%22%7D&amp;xxc=taobaoSearch</t>
  </si>
  <si>
    <t>智能热风枪</t>
  </si>
  <si>
    <t>正点原子智能热风枪H550 标配（6mm直风嘴版）+3款旋风嘴（8mm，10mm，12mm）</t>
  </si>
  <si>
    <t>https://detail.tmall.com/item.htm?from=cart&amp;id=729834106571&amp;pisk=g9rKcXXbr1fhhkdep7bMEQ90kGW0wN2UBWyXqbcHP5FTN7Hkq8Go27F8wX05TDq867N-E327qYZ-Yl4HqXfE28NmDsfcmi2ULVo5is4nxvYZcxMWRQ05fGioeJmWHfyUL0oWIQ_05JJRrSI1OYG5BcMrU3iSR4t6Cfk-F3NSOVOsHxoSN7NSfCMnHH9BR3w65fkqFptSOAisUxYBO2N7COHr1biSV7w1BYlsNf-fwf9IZ3UKKhZ6QKM2V3ZtpVggdXsUhlML7jeBr3tWUv3KGJGNixi9EVwryuJy2V2Qu7kbOB1m88aT6vnRjeibBzNxQksD9Az3C7l_HpK8BRe7oVEGhioKAXaoY8vAtRELtJrTELTLwrVUu4E59nh_YPqEukf6vma4KD47aZYZv8aIXgWQmoCWBIcxEeBTVU8rRAPzfU3M4awTwAhcpgLyzVWwqeElKU8r7okti9CJzUuN_&amp;spm=a1z0d.6639537%2F202410.item.d729834106571.77557484fxRkKK&amp;upStreamPrice=26436&amp;skuId=5060092613913</t>
  </si>
  <si>
    <t>3M防毒面具6200喷漆专用防尘面罩</t>
  </si>
  <si>
    <t>6200+6003防毒8件套</t>
  </si>
  <si>
    <t>https://detail.tmall.com/item.htm?id=936490059115&amp;mi_id=0000ktH4KUotaVrihT5sCcaW8HpddIJHd8hfN28-G095Obw&amp;spm=tbpc.mytb_itemcollect.item.goods&amp;upStreamPrice=13175&amp;skuId=5831533745101</t>
  </si>
  <si>
    <t>不锈钢镊子高精密</t>
  </si>
  <si>
    <t>加长加厚不锈钢【AAA】 三件套</t>
  </si>
  <si>
    <t>https://detail.tmall.com/item.htm?id=851057342865&amp;mi_id=0000NgVtfZ68R_XtPwKzAL1sCZBZNXULabbuzcEZctZ2Yrg&amp;spm=tbpc.mytb_itemcollect.item.goods&amp;upStreamPrice=1370</t>
  </si>
  <si>
    <t>WD40 精密电器清洁剂</t>
  </si>
  <si>
    <t>360ml</t>
  </si>
  <si>
    <t>箱/12瓶</t>
  </si>
  <si>
    <t>https://detail.tmall.com/item.htm?abbucket=18&amp;id=661535464420&amp;rn=1594b39ba0b6d11cc1c4c3b282569942&amp;scene=taobao_shop&amp;skuId=4949947595282&amp;spm=a1z10.1-b-s.w5003-25874032074.2.3711540eydtBGy</t>
  </si>
  <si>
    <t>WD40 除锈清洁剂</t>
  </si>
  <si>
    <t>400ml</t>
  </si>
  <si>
    <t>https://detail.tmall.com/item.htm?ali_trackid=41_e1e6dcf07f18fb2018089d93114379be&amp;from_branding=true&amp;id=555935876510&amp;mm_sceneid=0_0_125288771_0&amp;skuId=5821280447424</t>
  </si>
  <si>
    <t>wd40除胶剂</t>
  </si>
  <si>
    <t>220ml</t>
  </si>
  <si>
    <t>瓶</t>
  </si>
  <si>
    <t>https://detail.tmall.com/item.htm?abbucket=18&amp;id=570692789650&amp;rn=c3d9b0e5ff594adb8764223899e89261&amp;scene=taobao_shop&amp;skuId=3850977970237&amp;spm=a1z10.1-b-s.w5003-25874032074.10.3711540eydtBGy</t>
  </si>
  <si>
    <t>台钻支架</t>
  </si>
  <si>
    <t>电钻支架+平口钳</t>
  </si>
  <si>
    <t>https://detail.tmall.com/item.htm?ali_refid=a3_430582_1006%3A1279040053%3AH%3AMt96MhkRsIX3tg9yytbSaA%3D%3D%3Af83e71fe8dbd6c3ec7defee2c3865a20&amp;ali_trackid=282_f83e71fe8dbd6c3ec7defee2c3865a20&amp;id=674248244714&amp;mi_id=0000tZxflVI9Qpqy4vnuhGKVYsHv66hiR4qS-yRq8GuNhH8&amp;mm_sceneid=1_0_852790174_0&amp;priceTId=2150491817629318467348832e0ef2&amp;skuId=5024551270296&amp;spm=a21n57.1.hoverItem.1&amp;utparam=%7B%22aplus_abtest%22%3A%226cd415ba4df533e4878d1986e91b2c54%22%7D&amp;xxc=ad_ztc</t>
  </si>
  <si>
    <t>翻页笔</t>
  </si>
  <si>
    <t>100m黑色 高续航充电 支持希沃</t>
  </si>
  <si>
    <t>个</t>
  </si>
  <si>
    <t xml:space="preserve">https://e.tb.cn/h.Ss9NJQLe7vCtjDe?tk=rUa5fjS8P9d </t>
  </si>
  <si>
    <t>数控车刀刀架垫片0.1-0.5混合装</t>
  </si>
  <si>
    <t>0.1-0.5mm</t>
  </si>
  <si>
    <t>盒</t>
  </si>
  <si>
    <t>https://e.tb.cn/h.SGG0UliaOqTM8nN?tk=VzLvfkUcS95</t>
  </si>
  <si>
    <t>麻花钻头套装</t>
  </si>
  <si>
    <t>【超硬钴化】旗舰铁盒25件套送13支麻花钻</t>
  </si>
  <si>
    <t>https://detail.tmall.com/item.htm?abbucket=20&amp;id=557061845116&amp;mi_id=0000Kajj1vWc-egOm651i4guS3IZ_FQIudU_or4JY7oVCno&amp;ns=1&amp;priceTId=2150491817629319359956552e0ef2&amp;spm=a21n57.1.hoverItem.2&amp;utparam=%7B%22aplus_abtest%22%3A%22761686b3835c60cc8a21aaa263000314%22%7D&amp;xxc=taobaoSearch&amp;skuId=5629448780129</t>
  </si>
  <si>
    <t>电气教研室
焊接实训室、电工电子实训室、电力拖动实训室</t>
  </si>
  <si>
    <t>插排</t>
  </si>
  <si>
    <t>10个插位，10米</t>
  </si>
  <si>
    <t>焊工技能培训及考试鉴定用品</t>
  </si>
  <si>
    <t>10个插位，15米</t>
  </si>
  <si>
    <t>电弧焊保护面罩</t>
  </si>
  <si>
    <t>红钢纸材质</t>
  </si>
  <si>
    <t>钳子</t>
  </si>
  <si>
    <t>德力西8寸</t>
  </si>
  <si>
    <t>把</t>
  </si>
  <si>
    <t>圆头手锤</t>
  </si>
  <si>
    <t>重量521克</t>
  </si>
  <si>
    <t>柄</t>
  </si>
  <si>
    <t>大锉刀</t>
  </si>
  <si>
    <t>有柄16寸扁锉中齿</t>
  </si>
  <si>
    <t>中锉刀</t>
  </si>
  <si>
    <t>有柄10寸扁锉中齿</t>
  </si>
  <si>
    <t>三角锉</t>
  </si>
  <si>
    <t>有柄12寸扁锉中齿</t>
  </si>
  <si>
    <t>砂轮片</t>
  </si>
  <si>
    <t>活扳手</t>
  </si>
  <si>
    <t>10寸</t>
  </si>
  <si>
    <t>錾子</t>
  </si>
  <si>
    <t>高硬度合金</t>
  </si>
  <si>
    <t>电池</t>
  </si>
  <si>
    <t>南孚5#</t>
  </si>
  <si>
    <t>节</t>
  </si>
  <si>
    <t>无线键盘鼠标等用品</t>
  </si>
  <si>
    <t>南孚7#</t>
  </si>
  <si>
    <t>加长球头内六角扳手</t>
  </si>
  <si>
    <t>日常设备维护用</t>
  </si>
  <si>
    <t>油性记号笔</t>
  </si>
  <si>
    <t>焊件标记用</t>
  </si>
  <si>
    <t>不锈钢运料车</t>
  </si>
  <si>
    <t>60cm*90cm</t>
  </si>
  <si>
    <t>辆</t>
  </si>
  <si>
    <t>日常运输材料及设备用</t>
  </si>
  <si>
    <t>单片机贴片流水灯 心形 LED闪烁灯 焊接套件</t>
  </si>
  <si>
    <t>七彩炫光51单片机心形流水灯套件</t>
  </si>
  <si>
    <t>LED心型闪烁灯</t>
  </si>
  <si>
    <t>电子时钟制作套件</t>
  </si>
  <si>
    <t>四位LED数字单片机时钟电子钟DIY制作散件</t>
  </si>
  <si>
    <t>4位一寸大屏数码管时钟套件</t>
  </si>
  <si>
    <t>电烙铁（五件套)</t>
  </si>
  <si>
    <t>德力西60w可调温（速热式恒温）五件套</t>
  </si>
  <si>
    <t>德力西电烙铁家用恒温套装可调温电焊笔焊锡枪维修焊接工具电洛铁</t>
  </si>
  <si>
    <t>验电笔</t>
  </si>
  <si>
    <t>电工专用</t>
  </si>
  <si>
    <t>支</t>
  </si>
  <si>
    <t>电工技能培训及考试鉴定用品</t>
  </si>
  <si>
    <t>9v方块电池</t>
  </si>
  <si>
    <t>南孚方型电池</t>
  </si>
  <si>
    <t>数字万用表</t>
  </si>
  <si>
    <t>德力西 高精度智能大表890D+</t>
  </si>
  <si>
    <t>钳形数字万用表</t>
  </si>
  <si>
    <t>德力西电工专用高精度数字钳形万用表（基础版)</t>
  </si>
  <si>
    <t>学生电工实训焊接工具箱</t>
  </si>
  <si>
    <t>德力西电工实训工具基础14件套装（电工考证工具）</t>
  </si>
  <si>
    <t>电工考证套件（全套）</t>
  </si>
  <si>
    <t>27加强全套元器件（带底板送工具及全彩速学209页彩图书）</t>
  </si>
  <si>
    <t>货架</t>
  </si>
  <si>
    <t>合金，蓝色环保防锈</t>
  </si>
  <si>
    <t>长200*高200*宽50</t>
  </si>
  <si>
    <t>合金，白色环保防锈</t>
  </si>
  <si>
    <t>长200*高100*宽40</t>
  </si>
  <si>
    <t>陶瓷保险管熔断器</t>
  </si>
  <si>
    <t>0.5A</t>
  </si>
  <si>
    <t>陶瓷（不透明）100个每盒</t>
  </si>
  <si>
    <t>2A</t>
  </si>
  <si>
    <t>5A</t>
  </si>
  <si>
    <t>玻璃保险管熔断器</t>
  </si>
  <si>
    <t>100个每盒</t>
  </si>
  <si>
    <t>实验台用K4号线</t>
  </si>
  <si>
    <t>0.3m</t>
  </si>
  <si>
    <t>根</t>
  </si>
  <si>
    <t>香蕉插头，红黄蓝绿各30根</t>
  </si>
  <si>
    <t>0.5m</t>
  </si>
  <si>
    <t>香蕉插头，红黄蓝绿各50根</t>
  </si>
  <si>
    <t>1m</t>
  </si>
  <si>
    <t>低压电工实操单芯软线</t>
  </si>
  <si>
    <t>0.75平100米（红色、黄色、黑色、蓝色各1卷，共5卷）</t>
  </si>
  <si>
    <t>卷</t>
  </si>
  <si>
    <t>红色、黄色、黑色、蓝色各1卷</t>
  </si>
  <si>
    <t>汽修教研室
汽车实训中心</t>
  </si>
  <si>
    <t xml:space="preserve"> 水温传感器</t>
  </si>
  <si>
    <t>捷达LFV2A11GX63042635</t>
  </si>
  <si>
    <t>节气门垫</t>
  </si>
  <si>
    <t>排气管接口垫</t>
  </si>
  <si>
    <t>细米花</t>
  </si>
  <si>
    <t>汽修用</t>
  </si>
  <si>
    <t>2-1气动扳手</t>
  </si>
  <si>
    <t>高压气动清洗枪</t>
  </si>
  <si>
    <t>高压手动注油壶</t>
  </si>
  <si>
    <t>梅花套筒21件套</t>
  </si>
  <si>
    <t>U型环</t>
  </si>
  <si>
    <t>刷子</t>
  </si>
  <si>
    <t>扁铲</t>
  </si>
  <si>
    <t>橡胶锤子</t>
  </si>
  <si>
    <t>实心</t>
  </si>
  <si>
    <t>超声波清洗液</t>
  </si>
  <si>
    <t>桶</t>
  </si>
  <si>
    <t>发动机吊装带</t>
  </si>
  <si>
    <t>条</t>
  </si>
  <si>
    <t xml:space="preserve">8吨4米 </t>
  </si>
  <si>
    <t>磁吸工作灯</t>
  </si>
  <si>
    <t>实训室钥匙包</t>
  </si>
  <si>
    <t>大容量</t>
  </si>
  <si>
    <t>橡皮膏</t>
  </si>
  <si>
    <t>2.5X300</t>
  </si>
  <si>
    <t>组</t>
  </si>
  <si>
    <t>（一组包含10卷）</t>
  </si>
  <si>
    <t>汽修用磁性标尺</t>
  </si>
  <si>
    <t>电子数显胎纹尺</t>
  </si>
  <si>
    <t>0.01mm精度
测量范围：0-25.4mm/1in
电池：1.5V锂电池</t>
  </si>
  <si>
    <t>2个</t>
  </si>
  <si>
    <t>漆膜仪</t>
  </si>
  <si>
    <t>5000微米量程</t>
  </si>
  <si>
    <t>1个</t>
  </si>
  <si>
    <t>汽车内饰拆装工具翘板</t>
  </si>
  <si>
    <t>高强度硬塑料</t>
  </si>
  <si>
    <t>2套</t>
  </si>
  <si>
    <t>汽车胶卡扣起子</t>
  </si>
  <si>
    <t>总长：255mm柄长：105mm杆长：150mm</t>
  </si>
  <si>
    <t>世达 AE9102 39 件新能源车绝缘工具组套</t>
  </si>
  <si>
    <t>世达 AE9102</t>
  </si>
  <si>
    <t>胜利 VC6056B 交直流 1000A 数字钳型表</t>
  </si>
  <si>
    <t>胜利 VC6056B</t>
  </si>
  <si>
    <t>鑫悦明 5mm 厚绝缘垫</t>
  </si>
  <si>
    <t>5mm</t>
  </si>
  <si>
    <t>张</t>
  </si>
  <si>
    <t>新能源汽车检修专用1米*2米</t>
  </si>
  <si>
    <t>孚诚 10KV 绝缘鞋</t>
  </si>
  <si>
    <t>双</t>
  </si>
  <si>
    <t>塞维斯塔盾 40kv 绝缘手套</t>
  </si>
  <si>
    <t>副</t>
  </si>
  <si>
    <t>叶子板护垫三件套</t>
  </si>
  <si>
    <t>轿车用</t>
  </si>
  <si>
    <t>万用接线盒</t>
  </si>
  <si>
    <t>汽车维修专用92件套</t>
  </si>
  <si>
    <t>接地电阻测试仪</t>
  </si>
  <si>
    <t>台</t>
  </si>
  <si>
    <t>优利德</t>
  </si>
  <si>
    <t>数显接地电阻测试仪</t>
  </si>
  <si>
    <t xml:space="preserve"> 胜利标配带充电套装，新能源汽车专用</t>
  </si>
  <si>
    <t>新能源汽车数字专用万用表</t>
  </si>
  <si>
    <t>高端双表笔</t>
  </si>
  <si>
    <t>新能源汽车专用示波器</t>
  </si>
  <si>
    <t xml:space="preserve">  三合一双通道</t>
  </si>
  <si>
    <t>绝缘帽</t>
  </si>
  <si>
    <t>顶</t>
  </si>
  <si>
    <t>绝缘救援勾</t>
  </si>
  <si>
    <t>汽修专用护目镜</t>
  </si>
  <si>
    <t>新能源汽车用验电器</t>
  </si>
  <si>
    <t>背插针</t>
  </si>
  <si>
    <t>汽车维修接万用表，每款4个</t>
  </si>
  <si>
    <t>智能教研室
工业机器人实训室</t>
  </si>
  <si>
    <t>工业机器人电池</t>
  </si>
  <si>
    <t>法国原装帅福得/saft LS14250 3.6V</t>
  </si>
  <si>
    <t>一次性锂电池带1.25正向插头</t>
  </si>
  <si>
    <t>信捷PLC</t>
  </si>
  <si>
    <t>XD5E</t>
  </si>
  <si>
    <t>通用电气接口套件</t>
  </si>
  <si>
    <t>BNRT-GIK</t>
  </si>
  <si>
    <t>末端快换头（含电磁阀组）</t>
  </si>
  <si>
    <t>总合计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</si>
</sst>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b/>
      <sz val="16"/>
      <color theme="1"/>
      <name val="等线"/>
      <charset val="134"/>
      <scheme val="minor"/>
    </font>
    <font>
      <sz val="12"/>
      <color theme="1"/>
      <name val="等线"/>
      <charset val="134"/>
      <scheme val="minor"/>
    </font>
    <font>
      <u/>
      <sz val="11"/>
      <color rgb="FF800080"/>
      <name val="等线"/>
      <charset val="134"/>
      <scheme val="minor"/>
    </font>
    <font>
      <u/>
      <sz val="12"/>
      <color theme="10"/>
      <name val="等线"/>
      <charset val="134"/>
      <scheme val="minor"/>
    </font>
    <font>
      <u/>
      <sz val="11"/>
      <color theme="10"/>
      <name val="等线"/>
      <charset val="134"/>
      <scheme val="minor"/>
    </font>
    <font>
      <sz val="12"/>
      <color rgb="FF000000"/>
      <name val="宋体"/>
      <charset val="134"/>
    </font>
    <font>
      <sz val="10"/>
      <color theme="1"/>
      <name val="微软雅黑"/>
      <charset val="134"/>
    </font>
    <font>
      <sz val="16"/>
      <color theme="1"/>
      <name val="微软雅黑"/>
      <charset val="134"/>
    </font>
    <font>
      <sz val="16"/>
      <color theme="1"/>
      <name val="等线"/>
      <charset val="134"/>
      <scheme val="minor"/>
    </font>
    <font>
      <sz val="10"/>
      <color rgb="FF000000"/>
      <name val="微软雅黑"/>
      <charset val="134"/>
    </font>
    <font>
      <sz val="16"/>
      <color rgb="FF000000"/>
      <name val="微软雅黑"/>
      <charset val="134"/>
    </font>
    <font>
      <sz val="11"/>
      <color theme="1"/>
      <name val="仿宋"/>
      <charset val="134"/>
    </font>
    <font>
      <sz val="11"/>
      <name val="楷体"/>
      <charset val="134"/>
    </font>
    <font>
      <b/>
      <sz val="12"/>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8">
    <xf numFmtId="0" fontId="0" fillId="0" borderId="0" xfId="0" applyAlignment="1">
      <alignment vertical="center"/>
    </xf>
    <xf numFmtId="0" fontId="0" fillId="0" borderId="0" xfId="0" applyAlignment="1"/>
    <xf numFmtId="0" fontId="1" fillId="0" borderId="1" xfId="0" applyFont="1" applyBorder="1" applyAlignment="1">
      <alignment horizontal="center" vertical="center"/>
    </xf>
    <xf numFmtId="0" fontId="0" fillId="0" borderId="2" xfId="0" applyBorder="1" applyAlignment="1"/>
    <xf numFmtId="0" fontId="0" fillId="0" borderId="3" xfId="0" applyBorder="1" applyAlignment="1"/>
    <xf numFmtId="0" fontId="2" fillId="0" borderId="1"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center" vertical="center" wrapText="1"/>
    </xf>
    <xf numFmtId="0" fontId="3" fillId="0" borderId="1" xfId="6" applyFont="1" applyBorder="1" applyAlignment="1">
      <alignment horizontal="center" vertical="center" wrapText="1"/>
    </xf>
    <xf numFmtId="0" fontId="0" fillId="0" borderId="4" xfId="0" applyBorder="1" applyAlignment="1"/>
    <xf numFmtId="0" fontId="4" fillId="0" borderId="1" xfId="6" applyFont="1" applyBorder="1" applyAlignment="1">
      <alignment horizontal="center" vertical="center" wrapText="1"/>
    </xf>
    <xf numFmtId="0" fontId="5" fillId="0" borderId="1" xfId="6" applyBorder="1" applyAlignment="1">
      <alignment horizontal="center" vertical="center" wrapText="1"/>
    </xf>
    <xf numFmtId="0" fontId="0" fillId="0" borderId="1" xfId="0" applyBorder="1" applyAlignment="1">
      <alignment vertical="center"/>
    </xf>
    <xf numFmtId="0" fontId="5" fillId="0" borderId="1" xfId="6"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5" xfId="0" applyBorder="1" applyAlignment="1"/>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47.png"/><Relationship Id="rId8" Type="http://schemas.openxmlformats.org/officeDocument/2006/relationships/image" Target="media/image46.png"/><Relationship Id="rId70" Type="http://schemas.openxmlformats.org/officeDocument/2006/relationships/image" Target="media/image108.png"/><Relationship Id="rId7" Type="http://schemas.openxmlformats.org/officeDocument/2006/relationships/image" Target="media/image45.png"/><Relationship Id="rId69" Type="http://schemas.openxmlformats.org/officeDocument/2006/relationships/image" Target="media/image107.png"/><Relationship Id="rId68" Type="http://schemas.openxmlformats.org/officeDocument/2006/relationships/image" Target="media/image106.png"/><Relationship Id="rId67" Type="http://schemas.openxmlformats.org/officeDocument/2006/relationships/image" Target="media/image105.png"/><Relationship Id="rId66" Type="http://schemas.openxmlformats.org/officeDocument/2006/relationships/image" Target="media/image104.png"/><Relationship Id="rId65" Type="http://schemas.openxmlformats.org/officeDocument/2006/relationships/image" Target="media/image103.jpeg"/><Relationship Id="rId64" Type="http://schemas.openxmlformats.org/officeDocument/2006/relationships/image" Target="media/image102.png"/><Relationship Id="rId63" Type="http://schemas.openxmlformats.org/officeDocument/2006/relationships/image" Target="media/image101.png"/><Relationship Id="rId62" Type="http://schemas.openxmlformats.org/officeDocument/2006/relationships/image" Target="media/image100.png"/><Relationship Id="rId61" Type="http://schemas.openxmlformats.org/officeDocument/2006/relationships/image" Target="media/image99.png"/><Relationship Id="rId60" Type="http://schemas.openxmlformats.org/officeDocument/2006/relationships/image" Target="media/image98.png"/><Relationship Id="rId6" Type="http://schemas.openxmlformats.org/officeDocument/2006/relationships/image" Target="media/image44.png"/><Relationship Id="rId59" Type="http://schemas.openxmlformats.org/officeDocument/2006/relationships/image" Target="media/image97.png"/><Relationship Id="rId58" Type="http://schemas.openxmlformats.org/officeDocument/2006/relationships/image" Target="media/image96.png"/><Relationship Id="rId57" Type="http://schemas.openxmlformats.org/officeDocument/2006/relationships/image" Target="media/image95.png"/><Relationship Id="rId56" Type="http://schemas.openxmlformats.org/officeDocument/2006/relationships/image" Target="media/image94.png"/><Relationship Id="rId55" Type="http://schemas.openxmlformats.org/officeDocument/2006/relationships/image" Target="media/image93.png"/><Relationship Id="rId54" Type="http://schemas.openxmlformats.org/officeDocument/2006/relationships/image" Target="media/image92.png"/><Relationship Id="rId53" Type="http://schemas.openxmlformats.org/officeDocument/2006/relationships/image" Target="media/image91.png"/><Relationship Id="rId52" Type="http://schemas.openxmlformats.org/officeDocument/2006/relationships/image" Target="media/image90.png"/><Relationship Id="rId51" Type="http://schemas.openxmlformats.org/officeDocument/2006/relationships/image" Target="media/image89.png"/><Relationship Id="rId50" Type="http://schemas.openxmlformats.org/officeDocument/2006/relationships/image" Target="media/image88.png"/><Relationship Id="rId5" Type="http://schemas.openxmlformats.org/officeDocument/2006/relationships/image" Target="media/image43.jpeg"/><Relationship Id="rId49" Type="http://schemas.openxmlformats.org/officeDocument/2006/relationships/image" Target="media/image87.png"/><Relationship Id="rId48" Type="http://schemas.openxmlformats.org/officeDocument/2006/relationships/image" Target="media/image86.png"/><Relationship Id="rId47" Type="http://schemas.openxmlformats.org/officeDocument/2006/relationships/image" Target="media/image85.png"/><Relationship Id="rId46" Type="http://schemas.openxmlformats.org/officeDocument/2006/relationships/image" Target="media/image84.png"/><Relationship Id="rId45" Type="http://schemas.openxmlformats.org/officeDocument/2006/relationships/image" Target="media/image83.png"/><Relationship Id="rId44" Type="http://schemas.openxmlformats.org/officeDocument/2006/relationships/image" Target="media/image82.png"/><Relationship Id="rId43" Type="http://schemas.openxmlformats.org/officeDocument/2006/relationships/image" Target="media/image81.jpeg"/><Relationship Id="rId42" Type="http://schemas.openxmlformats.org/officeDocument/2006/relationships/image" Target="media/image80.jpeg"/><Relationship Id="rId41" Type="http://schemas.openxmlformats.org/officeDocument/2006/relationships/image" Target="media/image79.png"/><Relationship Id="rId40" Type="http://schemas.openxmlformats.org/officeDocument/2006/relationships/image" Target="media/image78.jpeg"/><Relationship Id="rId4" Type="http://schemas.openxmlformats.org/officeDocument/2006/relationships/image" Target="media/image42.jpeg"/><Relationship Id="rId39" Type="http://schemas.openxmlformats.org/officeDocument/2006/relationships/image" Target="media/image77.png"/><Relationship Id="rId38" Type="http://schemas.openxmlformats.org/officeDocument/2006/relationships/image" Target="media/image76.jpeg"/><Relationship Id="rId37" Type="http://schemas.openxmlformats.org/officeDocument/2006/relationships/image" Target="media/image75.jpeg"/><Relationship Id="rId36" Type="http://schemas.openxmlformats.org/officeDocument/2006/relationships/image" Target="media/image74.png"/><Relationship Id="rId35" Type="http://schemas.openxmlformats.org/officeDocument/2006/relationships/image" Target="media/image73.jpeg"/><Relationship Id="rId34" Type="http://schemas.openxmlformats.org/officeDocument/2006/relationships/image" Target="media/image72.jpeg"/><Relationship Id="rId33" Type="http://schemas.openxmlformats.org/officeDocument/2006/relationships/image" Target="media/image71.jpeg"/><Relationship Id="rId32" Type="http://schemas.openxmlformats.org/officeDocument/2006/relationships/image" Target="media/image70.png"/><Relationship Id="rId31" Type="http://schemas.openxmlformats.org/officeDocument/2006/relationships/image" Target="media/image69.jpeg"/><Relationship Id="rId30" Type="http://schemas.openxmlformats.org/officeDocument/2006/relationships/image" Target="media/image68.png"/><Relationship Id="rId3" Type="http://schemas.openxmlformats.org/officeDocument/2006/relationships/image" Target="media/image41.jpeg"/><Relationship Id="rId29" Type="http://schemas.openxmlformats.org/officeDocument/2006/relationships/image" Target="media/image67.png"/><Relationship Id="rId28" Type="http://schemas.openxmlformats.org/officeDocument/2006/relationships/image" Target="media/image66.jpeg"/><Relationship Id="rId27" Type="http://schemas.openxmlformats.org/officeDocument/2006/relationships/image" Target="media/image65.jpeg"/><Relationship Id="rId26" Type="http://schemas.openxmlformats.org/officeDocument/2006/relationships/image" Target="media/image64.png"/><Relationship Id="rId25" Type="http://schemas.openxmlformats.org/officeDocument/2006/relationships/image" Target="media/image63.png"/><Relationship Id="rId24" Type="http://schemas.openxmlformats.org/officeDocument/2006/relationships/image" Target="media/image62.png"/><Relationship Id="rId23" Type="http://schemas.openxmlformats.org/officeDocument/2006/relationships/image" Target="media/image61.png"/><Relationship Id="rId22" Type="http://schemas.openxmlformats.org/officeDocument/2006/relationships/image" Target="media/image60.png"/><Relationship Id="rId21" Type="http://schemas.openxmlformats.org/officeDocument/2006/relationships/image" Target="media/image59.png"/><Relationship Id="rId20" Type="http://schemas.openxmlformats.org/officeDocument/2006/relationships/image" Target="media/image58.png"/><Relationship Id="rId2" Type="http://schemas.openxmlformats.org/officeDocument/2006/relationships/image" Target="media/image40.png"/><Relationship Id="rId19" Type="http://schemas.openxmlformats.org/officeDocument/2006/relationships/image" Target="media/image57.png"/><Relationship Id="rId18" Type="http://schemas.openxmlformats.org/officeDocument/2006/relationships/image" Target="media/image56.png"/><Relationship Id="rId17" Type="http://schemas.openxmlformats.org/officeDocument/2006/relationships/image" Target="media/image55.png"/><Relationship Id="rId16" Type="http://schemas.openxmlformats.org/officeDocument/2006/relationships/image" Target="media/image54.png"/><Relationship Id="rId15" Type="http://schemas.openxmlformats.org/officeDocument/2006/relationships/image" Target="media/image53.png"/><Relationship Id="rId14" Type="http://schemas.openxmlformats.org/officeDocument/2006/relationships/image" Target="media/image52.jpeg"/><Relationship Id="rId13" Type="http://schemas.openxmlformats.org/officeDocument/2006/relationships/image" Target="media/image51.png"/><Relationship Id="rId12" Type="http://schemas.openxmlformats.org/officeDocument/2006/relationships/image" Target="media/image50.png"/><Relationship Id="rId11" Type="http://schemas.openxmlformats.org/officeDocument/2006/relationships/image" Target="media/image49.jpeg"/><Relationship Id="rId10" Type="http://schemas.openxmlformats.org/officeDocument/2006/relationships/image" Target="media/image48.png"/><Relationship Id="rId1" Type="http://schemas.openxmlformats.org/officeDocument/2006/relationships/image" Target="media/image39.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9</xdr:col>
      <xdr:colOff>0</xdr:colOff>
      <xdr:row>2</xdr:row>
      <xdr:rowOff>0</xdr:rowOff>
    </xdr:from>
    <xdr:ext cx="828675" cy="838200"/>
    <xdr:pic>
      <xdr:nvPicPr>
        <xdr:cNvPr id="2" name="Image 1" descr="Picture"/>
        <xdr:cNvPicPr/>
      </xdr:nvPicPr>
      <xdr:blipFill>
        <a:blip r:embed="rId1" cstate="print"/>
        <a:stretch>
          <a:fillRect/>
        </a:stretch>
      </xdr:blipFill>
      <xdr:spPr>
        <a:xfrm>
          <a:off x="16261080" y="457200"/>
          <a:ext cx="828675" cy="838200"/>
        </a:xfrm>
        <a:prstGeom prst="rect">
          <a:avLst/>
        </a:prstGeom>
      </xdr:spPr>
    </xdr:pic>
    <xdr:clientData/>
  </xdr:oneCellAnchor>
  <xdr:oneCellAnchor>
    <xdr:from>
      <xdr:col>9</xdr:col>
      <xdr:colOff>0</xdr:colOff>
      <xdr:row>3</xdr:row>
      <xdr:rowOff>0</xdr:rowOff>
    </xdr:from>
    <xdr:ext cx="800100" cy="838200"/>
    <xdr:pic>
      <xdr:nvPicPr>
        <xdr:cNvPr id="3" name="Image 2" descr="Picture"/>
        <xdr:cNvPicPr/>
      </xdr:nvPicPr>
      <xdr:blipFill>
        <a:blip r:embed="rId2" cstate="print"/>
        <a:stretch>
          <a:fillRect/>
        </a:stretch>
      </xdr:blipFill>
      <xdr:spPr>
        <a:xfrm>
          <a:off x="16261080" y="1345565"/>
          <a:ext cx="800100" cy="838200"/>
        </a:xfrm>
        <a:prstGeom prst="rect">
          <a:avLst/>
        </a:prstGeom>
      </xdr:spPr>
    </xdr:pic>
    <xdr:clientData/>
  </xdr:oneCellAnchor>
  <xdr:oneCellAnchor>
    <xdr:from>
      <xdr:col>9</xdr:col>
      <xdr:colOff>0</xdr:colOff>
      <xdr:row>4</xdr:row>
      <xdr:rowOff>0</xdr:rowOff>
    </xdr:from>
    <xdr:ext cx="838200" cy="819150"/>
    <xdr:pic>
      <xdr:nvPicPr>
        <xdr:cNvPr id="4" name="Image 3" descr="Picture"/>
        <xdr:cNvPicPr/>
      </xdr:nvPicPr>
      <xdr:blipFill>
        <a:blip r:embed="rId3" cstate="print"/>
        <a:stretch>
          <a:fillRect/>
        </a:stretch>
      </xdr:blipFill>
      <xdr:spPr>
        <a:xfrm>
          <a:off x="16261080" y="2233930"/>
          <a:ext cx="838200" cy="819150"/>
        </a:xfrm>
        <a:prstGeom prst="rect">
          <a:avLst/>
        </a:prstGeom>
      </xdr:spPr>
    </xdr:pic>
    <xdr:clientData/>
  </xdr:oneCellAnchor>
  <xdr:oneCellAnchor>
    <xdr:from>
      <xdr:col>9</xdr:col>
      <xdr:colOff>0</xdr:colOff>
      <xdr:row>5</xdr:row>
      <xdr:rowOff>0</xdr:rowOff>
    </xdr:from>
    <xdr:ext cx="838200" cy="828675"/>
    <xdr:pic>
      <xdr:nvPicPr>
        <xdr:cNvPr id="5" name="Image 4" descr="Picture"/>
        <xdr:cNvPicPr/>
      </xdr:nvPicPr>
      <xdr:blipFill>
        <a:blip r:embed="rId4" cstate="print"/>
        <a:stretch>
          <a:fillRect/>
        </a:stretch>
      </xdr:blipFill>
      <xdr:spPr>
        <a:xfrm>
          <a:off x="16261080" y="3122295"/>
          <a:ext cx="838200" cy="828675"/>
        </a:xfrm>
        <a:prstGeom prst="rect">
          <a:avLst/>
        </a:prstGeom>
      </xdr:spPr>
    </xdr:pic>
    <xdr:clientData/>
  </xdr:oneCellAnchor>
  <xdr:oneCellAnchor>
    <xdr:from>
      <xdr:col>9</xdr:col>
      <xdr:colOff>0</xdr:colOff>
      <xdr:row>6</xdr:row>
      <xdr:rowOff>0</xdr:rowOff>
    </xdr:from>
    <xdr:ext cx="771525" cy="838200"/>
    <xdr:pic>
      <xdr:nvPicPr>
        <xdr:cNvPr id="6" name="Image 5" descr="Picture"/>
        <xdr:cNvPicPr/>
      </xdr:nvPicPr>
      <xdr:blipFill>
        <a:blip r:embed="rId5" cstate="print"/>
        <a:stretch>
          <a:fillRect/>
        </a:stretch>
      </xdr:blipFill>
      <xdr:spPr>
        <a:xfrm>
          <a:off x="16261080" y="4010660"/>
          <a:ext cx="771525" cy="838200"/>
        </a:xfrm>
        <a:prstGeom prst="rect">
          <a:avLst/>
        </a:prstGeom>
      </xdr:spPr>
    </xdr:pic>
    <xdr:clientData/>
  </xdr:oneCellAnchor>
  <xdr:oneCellAnchor>
    <xdr:from>
      <xdr:col>9</xdr:col>
      <xdr:colOff>0</xdr:colOff>
      <xdr:row>7</xdr:row>
      <xdr:rowOff>0</xdr:rowOff>
    </xdr:from>
    <xdr:ext cx="838200" cy="790575"/>
    <xdr:pic>
      <xdr:nvPicPr>
        <xdr:cNvPr id="7" name="Image 6" descr="Picture"/>
        <xdr:cNvPicPr/>
      </xdr:nvPicPr>
      <xdr:blipFill>
        <a:blip r:embed="rId6" cstate="print"/>
        <a:stretch>
          <a:fillRect/>
        </a:stretch>
      </xdr:blipFill>
      <xdr:spPr>
        <a:xfrm>
          <a:off x="16261080" y="4899025"/>
          <a:ext cx="838200" cy="790575"/>
        </a:xfrm>
        <a:prstGeom prst="rect">
          <a:avLst/>
        </a:prstGeom>
      </xdr:spPr>
    </xdr:pic>
    <xdr:clientData/>
  </xdr:oneCellAnchor>
  <xdr:oneCellAnchor>
    <xdr:from>
      <xdr:col>9</xdr:col>
      <xdr:colOff>0</xdr:colOff>
      <xdr:row>8</xdr:row>
      <xdr:rowOff>0</xdr:rowOff>
    </xdr:from>
    <xdr:ext cx="819150" cy="838200"/>
    <xdr:pic>
      <xdr:nvPicPr>
        <xdr:cNvPr id="8" name="Image 7" descr="Picture"/>
        <xdr:cNvPicPr/>
      </xdr:nvPicPr>
      <xdr:blipFill>
        <a:blip r:embed="rId7" cstate="print"/>
        <a:stretch>
          <a:fillRect/>
        </a:stretch>
      </xdr:blipFill>
      <xdr:spPr>
        <a:xfrm>
          <a:off x="16261080" y="5787390"/>
          <a:ext cx="819150" cy="838200"/>
        </a:xfrm>
        <a:prstGeom prst="rect">
          <a:avLst/>
        </a:prstGeom>
      </xdr:spPr>
    </xdr:pic>
    <xdr:clientData/>
  </xdr:oneCellAnchor>
  <xdr:oneCellAnchor>
    <xdr:from>
      <xdr:col>9</xdr:col>
      <xdr:colOff>0</xdr:colOff>
      <xdr:row>9</xdr:row>
      <xdr:rowOff>0</xdr:rowOff>
    </xdr:from>
    <xdr:ext cx="638175" cy="838200"/>
    <xdr:pic>
      <xdr:nvPicPr>
        <xdr:cNvPr id="9" name="Image 8" descr="Picture"/>
        <xdr:cNvPicPr/>
      </xdr:nvPicPr>
      <xdr:blipFill>
        <a:blip r:embed="rId8" cstate="print"/>
        <a:stretch>
          <a:fillRect/>
        </a:stretch>
      </xdr:blipFill>
      <xdr:spPr>
        <a:xfrm>
          <a:off x="16261080" y="6675755"/>
          <a:ext cx="638175" cy="838200"/>
        </a:xfrm>
        <a:prstGeom prst="rect">
          <a:avLst/>
        </a:prstGeom>
      </xdr:spPr>
    </xdr:pic>
    <xdr:clientData/>
  </xdr:oneCellAnchor>
  <xdr:oneCellAnchor>
    <xdr:from>
      <xdr:col>9</xdr:col>
      <xdr:colOff>0</xdr:colOff>
      <xdr:row>10</xdr:row>
      <xdr:rowOff>0</xdr:rowOff>
    </xdr:from>
    <xdr:ext cx="628650" cy="838200"/>
    <xdr:pic>
      <xdr:nvPicPr>
        <xdr:cNvPr id="10" name="Image 9" descr="Picture"/>
        <xdr:cNvPicPr/>
      </xdr:nvPicPr>
      <xdr:blipFill>
        <a:blip r:embed="rId9" cstate="print"/>
        <a:stretch>
          <a:fillRect/>
        </a:stretch>
      </xdr:blipFill>
      <xdr:spPr>
        <a:xfrm>
          <a:off x="16261080" y="7564120"/>
          <a:ext cx="628650" cy="838200"/>
        </a:xfrm>
        <a:prstGeom prst="rect">
          <a:avLst/>
        </a:prstGeom>
      </xdr:spPr>
    </xdr:pic>
    <xdr:clientData/>
  </xdr:oneCellAnchor>
  <xdr:oneCellAnchor>
    <xdr:from>
      <xdr:col>9</xdr:col>
      <xdr:colOff>0</xdr:colOff>
      <xdr:row>11</xdr:row>
      <xdr:rowOff>0</xdr:rowOff>
    </xdr:from>
    <xdr:ext cx="838200" cy="800100"/>
    <xdr:pic>
      <xdr:nvPicPr>
        <xdr:cNvPr id="11" name="Image 10" descr="Picture"/>
        <xdr:cNvPicPr/>
      </xdr:nvPicPr>
      <xdr:blipFill>
        <a:blip r:embed="rId10" cstate="print"/>
        <a:stretch>
          <a:fillRect/>
        </a:stretch>
      </xdr:blipFill>
      <xdr:spPr>
        <a:xfrm>
          <a:off x="16261080" y="8452485"/>
          <a:ext cx="838200" cy="800100"/>
        </a:xfrm>
        <a:prstGeom prst="rect">
          <a:avLst/>
        </a:prstGeom>
      </xdr:spPr>
    </xdr:pic>
    <xdr:clientData/>
  </xdr:oneCellAnchor>
  <xdr:oneCellAnchor>
    <xdr:from>
      <xdr:col>9</xdr:col>
      <xdr:colOff>0</xdr:colOff>
      <xdr:row>12</xdr:row>
      <xdr:rowOff>0</xdr:rowOff>
    </xdr:from>
    <xdr:ext cx="838200" cy="742950"/>
    <xdr:pic>
      <xdr:nvPicPr>
        <xdr:cNvPr id="12" name="Image 11" descr="Picture"/>
        <xdr:cNvPicPr/>
      </xdr:nvPicPr>
      <xdr:blipFill>
        <a:blip r:embed="rId11" cstate="print"/>
        <a:stretch>
          <a:fillRect/>
        </a:stretch>
      </xdr:blipFill>
      <xdr:spPr>
        <a:xfrm>
          <a:off x="16261080" y="9340850"/>
          <a:ext cx="838200" cy="742950"/>
        </a:xfrm>
        <a:prstGeom prst="rect">
          <a:avLst/>
        </a:prstGeom>
      </xdr:spPr>
    </xdr:pic>
    <xdr:clientData/>
  </xdr:oneCellAnchor>
  <xdr:oneCellAnchor>
    <xdr:from>
      <xdr:col>9</xdr:col>
      <xdr:colOff>0</xdr:colOff>
      <xdr:row>13</xdr:row>
      <xdr:rowOff>0</xdr:rowOff>
    </xdr:from>
    <xdr:ext cx="828675" cy="838200"/>
    <xdr:pic>
      <xdr:nvPicPr>
        <xdr:cNvPr id="13" name="Image 12" descr="Picture"/>
        <xdr:cNvPicPr/>
      </xdr:nvPicPr>
      <xdr:blipFill>
        <a:blip r:embed="rId12" cstate="print"/>
        <a:stretch>
          <a:fillRect/>
        </a:stretch>
      </xdr:blipFill>
      <xdr:spPr>
        <a:xfrm>
          <a:off x="16261080" y="10229215"/>
          <a:ext cx="828675" cy="838200"/>
        </a:xfrm>
        <a:prstGeom prst="rect">
          <a:avLst/>
        </a:prstGeom>
      </xdr:spPr>
    </xdr:pic>
    <xdr:clientData/>
  </xdr:oneCellAnchor>
  <xdr:oneCellAnchor>
    <xdr:from>
      <xdr:col>9</xdr:col>
      <xdr:colOff>0</xdr:colOff>
      <xdr:row>14</xdr:row>
      <xdr:rowOff>0</xdr:rowOff>
    </xdr:from>
    <xdr:ext cx="838200" cy="838200"/>
    <xdr:pic>
      <xdr:nvPicPr>
        <xdr:cNvPr id="14" name="Image 13" descr="Picture"/>
        <xdr:cNvPicPr/>
      </xdr:nvPicPr>
      <xdr:blipFill>
        <a:blip r:embed="rId13" cstate="print"/>
        <a:stretch>
          <a:fillRect/>
        </a:stretch>
      </xdr:blipFill>
      <xdr:spPr>
        <a:xfrm>
          <a:off x="16261080" y="11117580"/>
          <a:ext cx="838200" cy="838200"/>
        </a:xfrm>
        <a:prstGeom prst="rect">
          <a:avLst/>
        </a:prstGeom>
      </xdr:spPr>
    </xdr:pic>
    <xdr:clientData/>
  </xdr:oneCellAnchor>
  <xdr:oneCellAnchor>
    <xdr:from>
      <xdr:col>9</xdr:col>
      <xdr:colOff>0</xdr:colOff>
      <xdr:row>15</xdr:row>
      <xdr:rowOff>0</xdr:rowOff>
    </xdr:from>
    <xdr:ext cx="828675" cy="838200"/>
    <xdr:pic>
      <xdr:nvPicPr>
        <xdr:cNvPr id="15" name="Image 14" descr="Picture"/>
        <xdr:cNvPicPr/>
      </xdr:nvPicPr>
      <xdr:blipFill>
        <a:blip r:embed="rId14" cstate="print"/>
        <a:stretch>
          <a:fillRect/>
        </a:stretch>
      </xdr:blipFill>
      <xdr:spPr>
        <a:xfrm>
          <a:off x="16261080" y="12005945"/>
          <a:ext cx="828675" cy="838200"/>
        </a:xfrm>
        <a:prstGeom prst="rect">
          <a:avLst/>
        </a:prstGeom>
      </xdr:spPr>
    </xdr:pic>
    <xdr:clientData/>
  </xdr:oneCellAnchor>
  <xdr:oneCellAnchor>
    <xdr:from>
      <xdr:col>9</xdr:col>
      <xdr:colOff>0</xdr:colOff>
      <xdr:row>16</xdr:row>
      <xdr:rowOff>0</xdr:rowOff>
    </xdr:from>
    <xdr:ext cx="838200" cy="800100"/>
    <xdr:pic>
      <xdr:nvPicPr>
        <xdr:cNvPr id="16" name="Image 15" descr="Picture"/>
        <xdr:cNvPicPr/>
      </xdr:nvPicPr>
      <xdr:blipFill>
        <a:blip r:embed="rId15" cstate="print"/>
        <a:stretch>
          <a:fillRect/>
        </a:stretch>
      </xdr:blipFill>
      <xdr:spPr>
        <a:xfrm>
          <a:off x="16261080" y="12894310"/>
          <a:ext cx="838200" cy="800100"/>
        </a:xfrm>
        <a:prstGeom prst="rect">
          <a:avLst/>
        </a:prstGeom>
      </xdr:spPr>
    </xdr:pic>
    <xdr:clientData/>
  </xdr:oneCellAnchor>
  <xdr:oneCellAnchor>
    <xdr:from>
      <xdr:col>9</xdr:col>
      <xdr:colOff>0</xdr:colOff>
      <xdr:row>17</xdr:row>
      <xdr:rowOff>0</xdr:rowOff>
    </xdr:from>
    <xdr:ext cx="838200" cy="828675"/>
    <xdr:pic>
      <xdr:nvPicPr>
        <xdr:cNvPr id="17" name="Image 16" descr="Picture"/>
        <xdr:cNvPicPr/>
      </xdr:nvPicPr>
      <xdr:blipFill>
        <a:blip r:embed="rId16" cstate="print"/>
        <a:stretch>
          <a:fillRect/>
        </a:stretch>
      </xdr:blipFill>
      <xdr:spPr>
        <a:xfrm>
          <a:off x="16261080" y="13782675"/>
          <a:ext cx="838200" cy="828675"/>
        </a:xfrm>
        <a:prstGeom prst="rect">
          <a:avLst/>
        </a:prstGeom>
      </xdr:spPr>
    </xdr:pic>
    <xdr:clientData/>
  </xdr:oneCellAnchor>
  <xdr:oneCellAnchor>
    <xdr:from>
      <xdr:col>9</xdr:col>
      <xdr:colOff>0</xdr:colOff>
      <xdr:row>18</xdr:row>
      <xdr:rowOff>0</xdr:rowOff>
    </xdr:from>
    <xdr:ext cx="838200" cy="809625"/>
    <xdr:pic>
      <xdr:nvPicPr>
        <xdr:cNvPr id="18" name="Image 17" descr="Picture"/>
        <xdr:cNvPicPr/>
      </xdr:nvPicPr>
      <xdr:blipFill>
        <a:blip r:embed="rId17" cstate="print"/>
        <a:stretch>
          <a:fillRect/>
        </a:stretch>
      </xdr:blipFill>
      <xdr:spPr>
        <a:xfrm>
          <a:off x="16261080" y="14671040"/>
          <a:ext cx="838200" cy="809625"/>
        </a:xfrm>
        <a:prstGeom prst="rect">
          <a:avLst/>
        </a:prstGeom>
      </xdr:spPr>
    </xdr:pic>
    <xdr:clientData/>
  </xdr:oneCellAnchor>
  <xdr:oneCellAnchor>
    <xdr:from>
      <xdr:col>9</xdr:col>
      <xdr:colOff>0</xdr:colOff>
      <xdr:row>19</xdr:row>
      <xdr:rowOff>0</xdr:rowOff>
    </xdr:from>
    <xdr:ext cx="838200" cy="819150"/>
    <xdr:pic>
      <xdr:nvPicPr>
        <xdr:cNvPr id="19" name="Image 18" descr="Picture"/>
        <xdr:cNvPicPr/>
      </xdr:nvPicPr>
      <xdr:blipFill>
        <a:blip r:embed="rId18" cstate="print"/>
        <a:stretch>
          <a:fillRect/>
        </a:stretch>
      </xdr:blipFill>
      <xdr:spPr>
        <a:xfrm>
          <a:off x="16261080" y="15559405"/>
          <a:ext cx="838200" cy="819150"/>
        </a:xfrm>
        <a:prstGeom prst="rect">
          <a:avLst/>
        </a:prstGeom>
      </xdr:spPr>
    </xdr:pic>
    <xdr:clientData/>
  </xdr:oneCellAnchor>
  <xdr:oneCellAnchor>
    <xdr:from>
      <xdr:col>9</xdr:col>
      <xdr:colOff>0</xdr:colOff>
      <xdr:row>20</xdr:row>
      <xdr:rowOff>0</xdr:rowOff>
    </xdr:from>
    <xdr:ext cx="619125" cy="838200"/>
    <xdr:pic>
      <xdr:nvPicPr>
        <xdr:cNvPr id="20" name="Image 19" descr="Picture"/>
        <xdr:cNvPicPr/>
      </xdr:nvPicPr>
      <xdr:blipFill>
        <a:blip r:embed="rId19" cstate="print"/>
        <a:stretch>
          <a:fillRect/>
        </a:stretch>
      </xdr:blipFill>
      <xdr:spPr>
        <a:xfrm>
          <a:off x="16261080" y="16447770"/>
          <a:ext cx="619125" cy="838200"/>
        </a:xfrm>
        <a:prstGeom prst="rect">
          <a:avLst/>
        </a:prstGeom>
      </xdr:spPr>
    </xdr:pic>
    <xdr:clientData/>
  </xdr:oneCellAnchor>
  <xdr:oneCellAnchor>
    <xdr:from>
      <xdr:col>9</xdr:col>
      <xdr:colOff>0</xdr:colOff>
      <xdr:row>21</xdr:row>
      <xdr:rowOff>0</xdr:rowOff>
    </xdr:from>
    <xdr:ext cx="828675" cy="838200"/>
    <xdr:pic>
      <xdr:nvPicPr>
        <xdr:cNvPr id="21" name="Image 20" descr="Picture"/>
        <xdr:cNvPicPr/>
      </xdr:nvPicPr>
      <xdr:blipFill>
        <a:blip r:embed="rId20" cstate="print"/>
        <a:stretch>
          <a:fillRect/>
        </a:stretch>
      </xdr:blipFill>
      <xdr:spPr>
        <a:xfrm>
          <a:off x="16261080" y="17336135"/>
          <a:ext cx="828675" cy="838200"/>
        </a:xfrm>
        <a:prstGeom prst="rect">
          <a:avLst/>
        </a:prstGeom>
      </xdr:spPr>
    </xdr:pic>
    <xdr:clientData/>
  </xdr:oneCellAnchor>
  <xdr:oneCellAnchor>
    <xdr:from>
      <xdr:col>9</xdr:col>
      <xdr:colOff>0</xdr:colOff>
      <xdr:row>22</xdr:row>
      <xdr:rowOff>0</xdr:rowOff>
    </xdr:from>
    <xdr:ext cx="838200" cy="809625"/>
    <xdr:pic>
      <xdr:nvPicPr>
        <xdr:cNvPr id="22" name="Image 21" descr="Picture"/>
        <xdr:cNvPicPr/>
      </xdr:nvPicPr>
      <xdr:blipFill>
        <a:blip r:embed="rId21" cstate="print"/>
        <a:stretch>
          <a:fillRect/>
        </a:stretch>
      </xdr:blipFill>
      <xdr:spPr>
        <a:xfrm>
          <a:off x="16261080" y="18224500"/>
          <a:ext cx="838200" cy="809625"/>
        </a:xfrm>
        <a:prstGeom prst="rect">
          <a:avLst/>
        </a:prstGeom>
      </xdr:spPr>
    </xdr:pic>
    <xdr:clientData/>
  </xdr:oneCellAnchor>
  <xdr:oneCellAnchor>
    <xdr:from>
      <xdr:col>9</xdr:col>
      <xdr:colOff>0</xdr:colOff>
      <xdr:row>23</xdr:row>
      <xdr:rowOff>0</xdr:rowOff>
    </xdr:from>
    <xdr:ext cx="838200" cy="838200"/>
    <xdr:pic>
      <xdr:nvPicPr>
        <xdr:cNvPr id="23" name="Image 22" descr="Picture"/>
        <xdr:cNvPicPr/>
      </xdr:nvPicPr>
      <xdr:blipFill>
        <a:blip r:embed="rId22" cstate="print"/>
        <a:stretch>
          <a:fillRect/>
        </a:stretch>
      </xdr:blipFill>
      <xdr:spPr>
        <a:xfrm>
          <a:off x="16261080" y="19112865"/>
          <a:ext cx="838200" cy="838200"/>
        </a:xfrm>
        <a:prstGeom prst="rect">
          <a:avLst/>
        </a:prstGeom>
      </xdr:spPr>
    </xdr:pic>
    <xdr:clientData/>
  </xdr:oneCellAnchor>
  <xdr:oneCellAnchor>
    <xdr:from>
      <xdr:col>9</xdr:col>
      <xdr:colOff>0</xdr:colOff>
      <xdr:row>24</xdr:row>
      <xdr:rowOff>0</xdr:rowOff>
    </xdr:from>
    <xdr:ext cx="838200" cy="819150"/>
    <xdr:pic>
      <xdr:nvPicPr>
        <xdr:cNvPr id="24" name="Image 23" descr="Picture"/>
        <xdr:cNvPicPr/>
      </xdr:nvPicPr>
      <xdr:blipFill>
        <a:blip r:embed="rId23" cstate="print"/>
        <a:stretch>
          <a:fillRect/>
        </a:stretch>
      </xdr:blipFill>
      <xdr:spPr>
        <a:xfrm>
          <a:off x="16261080" y="20001230"/>
          <a:ext cx="838200" cy="819150"/>
        </a:xfrm>
        <a:prstGeom prst="rect">
          <a:avLst/>
        </a:prstGeom>
      </xdr:spPr>
    </xdr:pic>
    <xdr:clientData/>
  </xdr:oneCellAnchor>
  <xdr:oneCellAnchor>
    <xdr:from>
      <xdr:col>9</xdr:col>
      <xdr:colOff>0</xdr:colOff>
      <xdr:row>25</xdr:row>
      <xdr:rowOff>0</xdr:rowOff>
    </xdr:from>
    <xdr:ext cx="838200" cy="819150"/>
    <xdr:pic>
      <xdr:nvPicPr>
        <xdr:cNvPr id="25" name="Image 24" descr="Picture"/>
        <xdr:cNvPicPr/>
      </xdr:nvPicPr>
      <xdr:blipFill>
        <a:blip r:embed="rId24" cstate="print"/>
        <a:stretch>
          <a:fillRect/>
        </a:stretch>
      </xdr:blipFill>
      <xdr:spPr>
        <a:xfrm>
          <a:off x="16261080" y="20889595"/>
          <a:ext cx="838200" cy="819150"/>
        </a:xfrm>
        <a:prstGeom prst="rect">
          <a:avLst/>
        </a:prstGeom>
      </xdr:spPr>
    </xdr:pic>
    <xdr:clientData/>
  </xdr:oneCellAnchor>
  <xdr:oneCellAnchor>
    <xdr:from>
      <xdr:col>9</xdr:col>
      <xdr:colOff>0</xdr:colOff>
      <xdr:row>26</xdr:row>
      <xdr:rowOff>0</xdr:rowOff>
    </xdr:from>
    <xdr:ext cx="819150" cy="838200"/>
    <xdr:pic>
      <xdr:nvPicPr>
        <xdr:cNvPr id="26" name="Image 25" descr="Picture"/>
        <xdr:cNvPicPr/>
      </xdr:nvPicPr>
      <xdr:blipFill>
        <a:blip r:embed="rId25" cstate="print"/>
        <a:stretch>
          <a:fillRect/>
        </a:stretch>
      </xdr:blipFill>
      <xdr:spPr>
        <a:xfrm>
          <a:off x="16261080" y="21777960"/>
          <a:ext cx="819150" cy="838200"/>
        </a:xfrm>
        <a:prstGeom prst="rect">
          <a:avLst/>
        </a:prstGeom>
      </xdr:spPr>
    </xdr:pic>
    <xdr:clientData/>
  </xdr:oneCellAnchor>
  <xdr:oneCellAnchor>
    <xdr:from>
      <xdr:col>9</xdr:col>
      <xdr:colOff>0</xdr:colOff>
      <xdr:row>27</xdr:row>
      <xdr:rowOff>0</xdr:rowOff>
    </xdr:from>
    <xdr:ext cx="838200" cy="838200"/>
    <xdr:pic>
      <xdr:nvPicPr>
        <xdr:cNvPr id="27" name="Image 26" descr="Picture"/>
        <xdr:cNvPicPr/>
      </xdr:nvPicPr>
      <xdr:blipFill>
        <a:blip r:embed="rId26" cstate="print"/>
        <a:stretch>
          <a:fillRect/>
        </a:stretch>
      </xdr:blipFill>
      <xdr:spPr>
        <a:xfrm>
          <a:off x="16261080" y="22666325"/>
          <a:ext cx="838200" cy="838200"/>
        </a:xfrm>
        <a:prstGeom prst="rect">
          <a:avLst/>
        </a:prstGeom>
      </xdr:spPr>
    </xdr:pic>
    <xdr:clientData/>
  </xdr:oneCellAnchor>
  <xdr:oneCellAnchor>
    <xdr:from>
      <xdr:col>9</xdr:col>
      <xdr:colOff>0</xdr:colOff>
      <xdr:row>28</xdr:row>
      <xdr:rowOff>0</xdr:rowOff>
    </xdr:from>
    <xdr:ext cx="838200" cy="838200"/>
    <xdr:pic>
      <xdr:nvPicPr>
        <xdr:cNvPr id="28" name="Image 27" descr="Picture"/>
        <xdr:cNvPicPr/>
      </xdr:nvPicPr>
      <xdr:blipFill>
        <a:blip r:embed="rId27" cstate="print"/>
        <a:stretch>
          <a:fillRect/>
        </a:stretch>
      </xdr:blipFill>
      <xdr:spPr>
        <a:xfrm>
          <a:off x="16261080" y="23554690"/>
          <a:ext cx="838200" cy="838200"/>
        </a:xfrm>
        <a:prstGeom prst="rect">
          <a:avLst/>
        </a:prstGeom>
      </xdr:spPr>
    </xdr:pic>
    <xdr:clientData/>
  </xdr:oneCellAnchor>
  <xdr:oneCellAnchor>
    <xdr:from>
      <xdr:col>9</xdr:col>
      <xdr:colOff>0</xdr:colOff>
      <xdr:row>29</xdr:row>
      <xdr:rowOff>0</xdr:rowOff>
    </xdr:from>
    <xdr:ext cx="838200" cy="790575"/>
    <xdr:pic>
      <xdr:nvPicPr>
        <xdr:cNvPr id="29" name="Image 28" descr="Picture"/>
        <xdr:cNvPicPr/>
      </xdr:nvPicPr>
      <xdr:blipFill>
        <a:blip r:embed="rId28" cstate="print"/>
        <a:stretch>
          <a:fillRect/>
        </a:stretch>
      </xdr:blipFill>
      <xdr:spPr>
        <a:xfrm>
          <a:off x="16261080" y="24443055"/>
          <a:ext cx="838200" cy="790575"/>
        </a:xfrm>
        <a:prstGeom prst="rect">
          <a:avLst/>
        </a:prstGeom>
      </xdr:spPr>
    </xdr:pic>
    <xdr:clientData/>
  </xdr:oneCellAnchor>
  <xdr:oneCellAnchor>
    <xdr:from>
      <xdr:col>9</xdr:col>
      <xdr:colOff>0</xdr:colOff>
      <xdr:row>30</xdr:row>
      <xdr:rowOff>0</xdr:rowOff>
    </xdr:from>
    <xdr:ext cx="838200" cy="828675"/>
    <xdr:pic>
      <xdr:nvPicPr>
        <xdr:cNvPr id="30" name="Image 29" descr="Picture"/>
        <xdr:cNvPicPr/>
      </xdr:nvPicPr>
      <xdr:blipFill>
        <a:blip r:embed="rId29" cstate="print"/>
        <a:stretch>
          <a:fillRect/>
        </a:stretch>
      </xdr:blipFill>
      <xdr:spPr>
        <a:xfrm>
          <a:off x="16261080" y="25331420"/>
          <a:ext cx="838200" cy="828675"/>
        </a:xfrm>
        <a:prstGeom prst="rect">
          <a:avLst/>
        </a:prstGeom>
      </xdr:spPr>
    </xdr:pic>
    <xdr:clientData/>
  </xdr:oneCellAnchor>
  <xdr:oneCellAnchor>
    <xdr:from>
      <xdr:col>9</xdr:col>
      <xdr:colOff>0</xdr:colOff>
      <xdr:row>31</xdr:row>
      <xdr:rowOff>0</xdr:rowOff>
    </xdr:from>
    <xdr:ext cx="838200" cy="828675"/>
    <xdr:pic>
      <xdr:nvPicPr>
        <xdr:cNvPr id="31" name="Image 30" descr="Picture"/>
        <xdr:cNvPicPr/>
      </xdr:nvPicPr>
      <xdr:blipFill>
        <a:blip r:embed="rId30" cstate="print"/>
        <a:stretch>
          <a:fillRect/>
        </a:stretch>
      </xdr:blipFill>
      <xdr:spPr>
        <a:xfrm>
          <a:off x="16261080" y="26219785"/>
          <a:ext cx="838200" cy="828675"/>
        </a:xfrm>
        <a:prstGeom prst="rect">
          <a:avLst/>
        </a:prstGeom>
      </xdr:spPr>
    </xdr:pic>
    <xdr:clientData/>
  </xdr:oneCellAnchor>
  <xdr:oneCellAnchor>
    <xdr:from>
      <xdr:col>9</xdr:col>
      <xdr:colOff>0</xdr:colOff>
      <xdr:row>32</xdr:row>
      <xdr:rowOff>0</xdr:rowOff>
    </xdr:from>
    <xdr:ext cx="838200" cy="809625"/>
    <xdr:pic>
      <xdr:nvPicPr>
        <xdr:cNvPr id="32" name="Image 31" descr="Picture"/>
        <xdr:cNvPicPr/>
      </xdr:nvPicPr>
      <xdr:blipFill>
        <a:blip r:embed="rId31" cstate="print"/>
        <a:stretch>
          <a:fillRect/>
        </a:stretch>
      </xdr:blipFill>
      <xdr:spPr>
        <a:xfrm>
          <a:off x="16261080" y="27108150"/>
          <a:ext cx="838200" cy="809625"/>
        </a:xfrm>
        <a:prstGeom prst="rect">
          <a:avLst/>
        </a:prstGeom>
      </xdr:spPr>
    </xdr:pic>
    <xdr:clientData/>
  </xdr:oneCellAnchor>
  <xdr:oneCellAnchor>
    <xdr:from>
      <xdr:col>9</xdr:col>
      <xdr:colOff>0</xdr:colOff>
      <xdr:row>33</xdr:row>
      <xdr:rowOff>0</xdr:rowOff>
    </xdr:from>
    <xdr:ext cx="838200" cy="838200"/>
    <xdr:pic>
      <xdr:nvPicPr>
        <xdr:cNvPr id="33" name="Image 32" descr="Picture"/>
        <xdr:cNvPicPr/>
      </xdr:nvPicPr>
      <xdr:blipFill>
        <a:blip r:embed="rId32" cstate="print"/>
        <a:stretch>
          <a:fillRect/>
        </a:stretch>
      </xdr:blipFill>
      <xdr:spPr>
        <a:xfrm>
          <a:off x="16261080" y="27996515"/>
          <a:ext cx="838200" cy="838200"/>
        </a:xfrm>
        <a:prstGeom prst="rect">
          <a:avLst/>
        </a:prstGeom>
      </xdr:spPr>
    </xdr:pic>
    <xdr:clientData/>
  </xdr:oneCellAnchor>
  <xdr:oneCellAnchor>
    <xdr:from>
      <xdr:col>9</xdr:col>
      <xdr:colOff>0</xdr:colOff>
      <xdr:row>34</xdr:row>
      <xdr:rowOff>0</xdr:rowOff>
    </xdr:from>
    <xdr:ext cx="838200" cy="828675"/>
    <xdr:pic>
      <xdr:nvPicPr>
        <xdr:cNvPr id="34" name="Image 33" descr="Picture"/>
        <xdr:cNvPicPr/>
      </xdr:nvPicPr>
      <xdr:blipFill>
        <a:blip r:embed="rId33" cstate="print"/>
        <a:stretch>
          <a:fillRect/>
        </a:stretch>
      </xdr:blipFill>
      <xdr:spPr>
        <a:xfrm>
          <a:off x="16261080" y="28884880"/>
          <a:ext cx="838200" cy="828675"/>
        </a:xfrm>
        <a:prstGeom prst="rect">
          <a:avLst/>
        </a:prstGeom>
      </xdr:spPr>
    </xdr:pic>
    <xdr:clientData/>
  </xdr:oneCellAnchor>
  <xdr:oneCellAnchor>
    <xdr:from>
      <xdr:col>9</xdr:col>
      <xdr:colOff>0</xdr:colOff>
      <xdr:row>35</xdr:row>
      <xdr:rowOff>0</xdr:rowOff>
    </xdr:from>
    <xdr:ext cx="828675" cy="838200"/>
    <xdr:pic>
      <xdr:nvPicPr>
        <xdr:cNvPr id="35" name="Image 34" descr="Picture"/>
        <xdr:cNvPicPr/>
      </xdr:nvPicPr>
      <xdr:blipFill>
        <a:blip r:embed="rId34" cstate="print"/>
        <a:stretch>
          <a:fillRect/>
        </a:stretch>
      </xdr:blipFill>
      <xdr:spPr>
        <a:xfrm>
          <a:off x="16261080" y="29773245"/>
          <a:ext cx="828675" cy="838200"/>
        </a:xfrm>
        <a:prstGeom prst="rect">
          <a:avLst/>
        </a:prstGeom>
      </xdr:spPr>
    </xdr:pic>
    <xdr:clientData/>
  </xdr:oneCellAnchor>
  <xdr:oneCellAnchor>
    <xdr:from>
      <xdr:col>9</xdr:col>
      <xdr:colOff>0</xdr:colOff>
      <xdr:row>36</xdr:row>
      <xdr:rowOff>0</xdr:rowOff>
    </xdr:from>
    <xdr:ext cx="628650" cy="838200"/>
    <xdr:pic>
      <xdr:nvPicPr>
        <xdr:cNvPr id="36" name="Image 35" descr="Picture"/>
        <xdr:cNvPicPr/>
      </xdr:nvPicPr>
      <xdr:blipFill>
        <a:blip r:embed="rId35" cstate="print"/>
        <a:stretch>
          <a:fillRect/>
        </a:stretch>
      </xdr:blipFill>
      <xdr:spPr>
        <a:xfrm>
          <a:off x="16261080" y="30661610"/>
          <a:ext cx="628650" cy="838200"/>
        </a:xfrm>
        <a:prstGeom prst="rect">
          <a:avLst/>
        </a:prstGeom>
      </xdr:spPr>
    </xdr:pic>
    <xdr:clientData/>
  </xdr:oneCellAnchor>
  <xdr:oneCellAnchor>
    <xdr:from>
      <xdr:col>9</xdr:col>
      <xdr:colOff>0</xdr:colOff>
      <xdr:row>37</xdr:row>
      <xdr:rowOff>0</xdr:rowOff>
    </xdr:from>
    <xdr:ext cx="838200" cy="723900"/>
    <xdr:pic>
      <xdr:nvPicPr>
        <xdr:cNvPr id="37" name="Image 36" descr="Picture"/>
        <xdr:cNvPicPr/>
      </xdr:nvPicPr>
      <xdr:blipFill>
        <a:blip r:embed="rId36" cstate="print"/>
        <a:stretch>
          <a:fillRect/>
        </a:stretch>
      </xdr:blipFill>
      <xdr:spPr>
        <a:xfrm>
          <a:off x="16261080" y="31549975"/>
          <a:ext cx="838200" cy="723900"/>
        </a:xfrm>
        <a:prstGeom prst="rect">
          <a:avLst/>
        </a:prstGeom>
      </xdr:spPr>
    </xdr:pic>
    <xdr:clientData/>
  </xdr:oneCellAnchor>
  <xdr:oneCellAnchor>
    <xdr:from>
      <xdr:col>9</xdr:col>
      <xdr:colOff>0</xdr:colOff>
      <xdr:row>38</xdr:row>
      <xdr:rowOff>0</xdr:rowOff>
    </xdr:from>
    <xdr:ext cx="838200" cy="819150"/>
    <xdr:pic>
      <xdr:nvPicPr>
        <xdr:cNvPr id="38" name="Image 37" descr="Picture"/>
        <xdr:cNvPicPr/>
      </xdr:nvPicPr>
      <xdr:blipFill>
        <a:blip r:embed="rId37" cstate="print"/>
        <a:stretch>
          <a:fillRect/>
        </a:stretch>
      </xdr:blipFill>
      <xdr:spPr>
        <a:xfrm>
          <a:off x="16261080" y="32438340"/>
          <a:ext cx="838200" cy="819150"/>
        </a:xfrm>
        <a:prstGeom prst="rect">
          <a:avLst/>
        </a:prstGeom>
      </xdr:spPr>
    </xdr:pic>
    <xdr:clientData/>
  </xdr:oneCellAnchor>
  <xdr:oneCellAnchor>
    <xdr:from>
      <xdr:col>9</xdr:col>
      <xdr:colOff>0</xdr:colOff>
      <xdr:row>39</xdr:row>
      <xdr:rowOff>0</xdr:rowOff>
    </xdr:from>
    <xdr:ext cx="742950" cy="838200"/>
    <xdr:pic>
      <xdr:nvPicPr>
        <xdr:cNvPr id="39" name="Image 38" descr="Picture"/>
        <xdr:cNvPicPr/>
      </xdr:nvPicPr>
      <xdr:blipFill>
        <a:blip r:embed="rId38" cstate="print"/>
        <a:stretch>
          <a:fillRect/>
        </a:stretch>
      </xdr:blipFill>
      <xdr:spPr>
        <a:xfrm>
          <a:off x="16261080" y="33326705"/>
          <a:ext cx="742950" cy="838200"/>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detail.tmall.com/item.htm?abbucket=6&amp;id=662594104734&amp;ltk2=1754188880782ra7nznd0p373oz5k5ikkn&amp;ns=1&amp;priceTId=213e018817541888188405054e11bd&amp;skuId=4778897852814&amp;spm=a21n57.1.hoverItem.11&amp;utparam=%7B%22aplus_abtest%22%3A%2248d3a004c199b951f06f25eed3afa482%22%7D&amp;xxc=taobaoSearch" TargetMode="External"/><Relationship Id="rId8" Type="http://schemas.openxmlformats.org/officeDocument/2006/relationships/hyperlink" Target="https://detail.tmall.com/item.htm?abbucket=6&amp;id=587117043479&amp;ltk2=17541887692403fgiq4h9z7coym748bi7om&amp;ns=1&amp;priceTId=213e018817541887420917852e11bd&amp;skuId=5821476339407&amp;spm=a21n57.1.hoverItem.2&amp;utparam=%7B%22aplus_abtest%22%3A%2270e3d8ed8a14d892b4ada3b0ae945d2a%22%7D&amp;xxc=taobaoSearch" TargetMode="External"/><Relationship Id="rId7" Type="http://schemas.openxmlformats.org/officeDocument/2006/relationships/hyperlink" Target="https://detail.tmall.com/item.htm?abbucket=6&amp;id=819857079278&amp;ltk2=1754188685077ad93r1ytpklfs4tdh67lnf&amp;ns=1&amp;spm=a21n57.1.hoverItem.2&amp;utparam=%7B%22aplus_abtest%22%3A%2201ee30b0a3cc22373cb40fb5753ea2f0%22%7D&amp;xxc=taobaoSearch" TargetMode="External"/><Relationship Id="rId6" Type="http://schemas.openxmlformats.org/officeDocument/2006/relationships/hyperlink" Target="https://item.taobao.com/item.htm?from=cart&amp;id=598170780884&amp;pisk=gMWsYcfl0V01jK1J1KrEFGykA1921kyzhmtAqiHZDdp9lKsf2IH4sdRXhwLFQFSwBE9fcgdAuESZj6bP2AWasKkjIKvYzzyzUlSMnKh83hUrSXKym--x6EpMpN8LNv2zUGjibhEPv8WVizvBYjHAkCIpJ3YpXnpvMkgpqeH9DAKxJktDJKK9HKIppntSXAdAkvepjng9kAHAvDKM2KLAkKECvexvHEQvHksK_0nWc5TGfuaCyN_0kHj9RxHABKA6lthqhxseXCGGXesFY9t61URUx-BGBwSAQOA3ijJcY__fMZVrtdsA6dKPjRMBeGCFhHW40jTOY9sdhQiY2UBGvTvpT8E5v9bNj9sqD-KFzeIGBL3LnHXNDOOfhrGDQ_SPnQBTC4YeZn_w8ae-dpdA4okyPmutGDOoHHGgAkGmiT55GV6C0urX6Hx6TkZIWs0oHxlUAkgOsCKHfHrQAVQc.&amp;spm=a1z0d.6639537%2F202410.item.d598170780884.34b27484QSK7qQ&amp;upStreamPrice=68800&amp;skuId=5170738575424" TargetMode="External"/><Relationship Id="rId5" Type="http://schemas.openxmlformats.org/officeDocument/2006/relationships/hyperlink" Target="https://item.taobao.com/item.htm?abbucket=6&amp;id=847154838011&amp;mi_id=Fu2wFyGj7uB2iJEPQFNlml9XSTkf_CBSDojZAPIgeeo16E3Xg5wX1ZKUTw0MH-APGXbPFD-GXqwC5yIMy8WKC8A89OXpIPbv1KpP2tPz8gQ&amp;ns=1&amp;priceTId=213e052517551818574945834e1523&amp;spm=a21n57.1.hoverItem.1&amp;utparam=%7B%22aplus_abtest%22%3A%224f84a478faf69df0cf153bd3b575ce77%22%7D&amp;xxc=taobaoSearch&amp;skuId=5630554928450" TargetMode="External"/><Relationship Id="rId4" Type="http://schemas.openxmlformats.org/officeDocument/2006/relationships/hyperlink" Target="https://item.taobao.com/item.htm?id=653155344338&amp;spm=a1z10.5-c.w4002-8715811636.14.99f23cf4PZoDKr&amp;skuId=5789379985498" TargetMode="External"/><Relationship Id="rId34" Type="http://schemas.openxmlformats.org/officeDocument/2006/relationships/hyperlink" Target="https://detail.tmall.com/item.htm?abbucket=20&amp;id=557061845116&amp;mi_id=0000Kajj1vWc-egOm651i4guS3IZ_FQIudU_or4JY7oVCno&amp;ns=1&amp;priceTId=2150491817629319359956552e0ef2&amp;spm=a21n57.1.hoverItem.2&amp;utparam=%7B%22aplus_abtest%22%3A%22761686b3835c60cc8a21aaa263000314%22%7D&amp;xxc=taobaoSearch&amp;skuId=5629448780129" TargetMode="External"/><Relationship Id="rId33" Type="http://schemas.openxmlformats.org/officeDocument/2006/relationships/hyperlink" Target="https://e.tb.cn/h.SGG0UliaOqTM8nN?tk=VzLvfkUcS95" TargetMode="External"/><Relationship Id="rId32" Type="http://schemas.openxmlformats.org/officeDocument/2006/relationships/hyperlink" Target="https://e.tb.cn/h.Ss9NJQLe7vCtjDe?tk=rUa5fjS8P9d" TargetMode="External"/><Relationship Id="rId31" Type="http://schemas.openxmlformats.org/officeDocument/2006/relationships/hyperlink" Target="https://detail.tmall.com/item.htm?ali_refid=a3_430582_1006%3A1279040053%3AH%3AMt96MhkRsIX3tg9yytbSaA%3D%3D%3Af83e71fe8dbd6c3ec7defee2c3865a20&amp;ali_trackid=282_f83e71fe8dbd6c3ec7defee2c3865a20&amp;id=674248244714&amp;mi_id=0000tZxflVI9Qpqy4vnuhGKVYsHv66hiR4qS-yRq8GuNhH8&amp;mm_sceneid=1_0_852790174_0&amp;priceTId=2150491817629318467348832e0ef2&amp;skuId=5024551270296&amp;spm=a21n57.1.hoverItem.1&amp;utparam=%7B%22aplus_abtest%22%3A%226cd415ba4df533e4878d1986e91b2c54%22%7D&amp;xxc=ad_ztc" TargetMode="External"/><Relationship Id="rId30" Type="http://schemas.openxmlformats.org/officeDocument/2006/relationships/hyperlink" Target="https://detail.tmall.com/item.htm?abbucket=18&amp;id=570692789650&amp;rn=c3d9b0e5ff594adb8764223899e89261&amp;scene=taobao_shop&amp;skuId=3850977970237&amp;spm=a1z10.1-b-s.w5003-25874032074.10.3711540eydtBGy" TargetMode="External"/><Relationship Id="rId3" Type="http://schemas.openxmlformats.org/officeDocument/2006/relationships/hyperlink" Target="https://item.taobao.com/item.htm?abbucket=6&amp;id=901958652112&amp;ltk2=1754188190918gggmy32ehn8pgfze1wkfx&amp;ns=1&amp;skuId=5756879444024&amp;spm=a21n57.1.hoverItem.2&amp;utparam=%7B%22aplus_abtest%22%3A%22302f6da54667cd16ee798511061407ba%22%7D&amp;xxc=taobaoSearch" TargetMode="External"/><Relationship Id="rId29" Type="http://schemas.openxmlformats.org/officeDocument/2006/relationships/hyperlink" Target="https://detail.tmall.com/item.htm?ali_trackid=41_e1e6dcf07f18fb2018089d93114379be&amp;from_branding=true&amp;id=555935876510&amp;mm_sceneid=0_0_125288771_0&amp;skuId=5821280447424" TargetMode="External"/><Relationship Id="rId28" Type="http://schemas.openxmlformats.org/officeDocument/2006/relationships/hyperlink" Target="https://detail.tmall.com/item.htm?abbucket=18&amp;id=661535464420&amp;rn=1594b39ba0b6d11cc1c4c3b282569942&amp;scene=taobao_shop&amp;skuId=4949947595282&amp;spm=a1z10.1-b-s.w5003-25874032074.2.3711540eydtBGy" TargetMode="External"/><Relationship Id="rId27" Type="http://schemas.openxmlformats.org/officeDocument/2006/relationships/hyperlink" Target="https://detail.tmall.com/item.htm?id=851057342865&amp;mi_id=0000NgVtfZ68R_XtPwKzAL1sCZBZNXULabbuzcEZctZ2Yrg&amp;spm=tbpc.mytb_itemcollect.item.goods&amp;upStreamPrice=1370" TargetMode="External"/><Relationship Id="rId26" Type="http://schemas.openxmlformats.org/officeDocument/2006/relationships/hyperlink" Target="https://detail.tmall.com/item.htm?id=936490059115&amp;mi_id=0000ktH4KUotaVrihT5sCcaW8HpddIJHd8hfN28-G095Obw&amp;spm=tbpc.mytb_itemcollect.item.goods&amp;upStreamPrice=13175&amp;skuId=5831533745101" TargetMode="External"/><Relationship Id="rId25" Type="http://schemas.openxmlformats.org/officeDocument/2006/relationships/hyperlink" Target="https://detail.tmall.com/item.htm?abbucket=6&amp;id=626569273184&amp;ltk2=175435918685387ddnsy87ofj5i4g109wf&amp;ns=1&amp;spm=a21n57.1.hoverItem.2&amp;utparam=%7B%22aplus_abtest%22%3A%22a4b74f2c0a2ff6797b208dac30ef03dd%22%7D&amp;xxc=taobaoSearch" TargetMode="External"/><Relationship Id="rId24" Type="http://schemas.openxmlformats.org/officeDocument/2006/relationships/hyperlink" Target="https://detail.tmall.com/item.htm?abbucket=6&amp;id=663977338268&amp;ltk2=1754285714469r4jdsel0rd7pbng6qttjl&amp;ns=1&amp;spm=a21n57.1.hoverItem.2&amp;utparam=%7B%22aplus_abtest%22%3A%224638fbd4dd7284312d7e76d728ff5a2d%22%7D&amp;xxc=taobaoSearch&amp;skuId=4786516421871" TargetMode="External"/><Relationship Id="rId23" Type="http://schemas.openxmlformats.org/officeDocument/2006/relationships/hyperlink" Target="https://detail.tmall.com/item.htm?from=cart&amp;id=816792328124&amp;pisk=gk1KYf4fElqnFqnEJg2ir3ZufS4cJRbFWM7jZ3xnFGIOVgLoZatkwgIR2Hv7YBfRXgsJrbb5ZU1JT1XnZHqewasDMoq0iSbF8dR7momM5u1eGE8SN0xS5FOkywASkh7F8QRSS0wcCwu8U6x7FUt7WCTyzbOWdLG6fh8JPYsWAdi6kERWVgsSCNTekUMWdQi_We8-FDMBFh968ULSNgO7WNtwPQt5VQaO5h8S_nEJf2tow9LgdrHIzGhSN1LpCdbBARIl1eB9DwMoNbayJpKfRhrDlC3kCaJRa4lJIw6V4EsIAovFPOI9JQFidI_OFiLNOSmp79b14h_xJbQOWa6DB14bgBdBATAFrqEhW6Ih81QoPvIRnMW2e_ZKMh1FI6JVtlGpGt7HtTsznARdP9OO4p1cMugtmnLopPCSUYJB7g5sedczFNIJWn4LwYkyQPlop_4nUYJNgFK0JuHrUdrN.&amp;spm=a1z0d.6639537%2F202410.item.d816792328124.3a967484nIor4T&amp;upStreamPrice=51900" TargetMode="External"/><Relationship Id="rId22" Type="http://schemas.openxmlformats.org/officeDocument/2006/relationships/hyperlink" Target="https://detail.tmall.com/item.htm?id=657166348854&amp;pisk=gjpmD3NIsI5btQwbicXjGUYRC_hLkt61SFeOWOQZaa7WBIQtGAmGrH5xcFL9ZNYyrZ-AWm9MZEtFMFxscG7w7Fb9M0Hpcn61Q2HipvKfXx7jpFfV7zWyVGFVbbCqQOusA23Kpvh44O0mJFKhOIAPfaSV7ZPqqaSGvOSNuRolzGjQ_r8NQ0mljGj4uZS4aTSO0OPN0-WzaMj_QPyN0golfaSagFWZqT75bO7w7OlhKk7GQ6vrSHy1Y77b5Lsciw-VuoEv325YGH7kId9fmyIk0cwaQLjcGdBp-MI1MC-COKK-I86vxQWPvnM0E9-VxEQJ8vylU3KyW6OS5JBvrdfkQ_DUrgOyDCJXol2NcKpdsw1obR1OUpCesO07ZgdwYLfeUcEhWBKJ3_YEy8Y1sBtOjED03eSzH7Peh_214cpu17CVVgbL5xv57fNAGKmoqr45ggsQJdnu_JCVVMGsq0VdDsS5Ar5..&amp;spm=pc_detail.29232929%2Fevo365560b447259.202205.8.24a17dd6TBF8Fy" TargetMode="External"/><Relationship Id="rId21" Type="http://schemas.openxmlformats.org/officeDocument/2006/relationships/hyperlink" Target="https://detail.tmall.com/item.htm?abbucket=6&amp;id=17701277076&amp;ltk2=175419204197685edy8jothxbt5etom82de&amp;ns=1&amp;spm=a21n57.1.hoverItem.4&amp;utparam=%7B%22aplus_abtest%22%3A%22458ee7e4b2be0f588fa0a70d4ace172c%22%7D&amp;xxc=taobaoSearch&amp;skuId=5844485748935" TargetMode="External"/><Relationship Id="rId20" Type="http://schemas.openxmlformats.org/officeDocument/2006/relationships/hyperlink" Target="https://item.taobao.com/item.htm?abbucket=6&amp;id=728466241901&amp;ltk2=1754191467880jab3owzduzgmmt8z32qh7b&amp;ns=1&amp;priceTId=215044f717541914399423067e2100&amp;spm=a21n57.1.hoverItem.3&amp;utparam=%7B%22aplus_abtest%22%3A%22f1dfe4ec762faeca612321c9384d05be%22%7D&amp;xxc=taobaoSearch&amp;skuId=5362929322720" TargetMode="External"/><Relationship Id="rId2" Type="http://schemas.openxmlformats.org/officeDocument/2006/relationships/hyperlink" Target="https://item.taobao.com/item.htm?abbucket=6&amp;id=901958652112&amp;ltk2=1754188190918gggmy32ehn8pgfze1wkfx&amp;ns=1&amp;skuId=5756879444021&amp;spm=a21n57.1.hoverItem.2&amp;utparam=%7B%22aplus_abtest%22%3A%22302f6da54667cd16ee798511061407ba%22%7D&amp;xxc=taobaoSearch" TargetMode="External"/><Relationship Id="rId19" Type="http://schemas.openxmlformats.org/officeDocument/2006/relationships/hyperlink" Target="https://detail.tmall.com/item.htm?id=666905326095&amp;pisk=fZBmgtcQssRb_cXIv7vbGab8uIFdhm96rNH9WdLaaU8SkNEbclxNJNOZBiFbjlYl5Edv3EnGSGTS6iEjHaLNlaT9_OLOIm6l-AHYlSsZIppaJyeLpiZvCdzKmf1Ltmt9jhuqWFuyatKpxj2LpisjDnrd4JBO1vEH9hJwgd8rUUti7V7wgLuyPhtZud84qg8QYvzkoqBbmBLn7O8Bg3PU4KI2rvm5E3lM-JT-QWXym2dd0cMZQTxDGTo96raJM1SBOtQzIY9Ax_JyviwmEpS2xZLR8JkkUgIPWB175vpArOAlQQ2Er31PD1WfocDwctBpseOubAO9U9dFsd4SZ3CNYTAFUlIycblFOeD64lBo1bd2V3YK5-XW7cGrqUZuqXNXg3tYJOEo_jO2VnC8qucIcI-WDkC..&amp;scene=taobao_shop&amp;spm=a1z10.1-b-s.w5003-25058581409.1.39fa72692nn2iW&amp;skuId=5561346978830" TargetMode="External"/><Relationship Id="rId18" Type="http://schemas.openxmlformats.org/officeDocument/2006/relationships/hyperlink" Target="https://item.taobao.com/item.htm?abbucket=6&amp;id=560925630654&amp;ltk2=1754190720456ptexbvkprm7c2pqd2p94b&amp;ns=1&amp;priceTId=2147844317541906299881314e1a1a&amp;spm=a21n57.1.hoverItem.12&amp;utparam=%7B%22aplus_abtest%22%3A%22a0bf20fed79216ea45a87f8f5951efae%22%7D&amp;xxc=taobaoSearch" TargetMode="External"/><Relationship Id="rId17" Type="http://schemas.openxmlformats.org/officeDocument/2006/relationships/hyperlink" Target="https://detail.tmall.com/item.htm?id=817261600495&amp;pisk=gHgqR-_EhELqe32Ym4aNLosKbBrY4PJQiVw_sfcgG-2mcfVg7YD6M-GMHAuaEY5XHmw_7AkZQ-wmcRaZQ8G3h-M_oRkZeYmjlRgZ2NlK6qOY5IQxMPUMdpTCQjhYWV2S8A3VEUVIZZXGo3alHYujcpTBRjK0MPGkdVGUAUN4ON4gmP4uE8FNnGVmIubu68b0sZVGEQy8E5X0soXuE5PcotDGSzXu_WNcjP4gZUVQER4gIAcka5yuIXDIifbzOoAuY6Qjdi5Y9Jc0UNbE9SrkMXs1yaQzio2HJc_gN4P40JcjkmJv170SzkZ51dzo90M0ay85mycrjvonBHs8ufmmBukvegySq0GgIkfcoroiHVrx01dKZrD-vJED2LFrl2ZapuWV8Rgxh4rE-LbzwbGIku3wLT2tcWUuOjLVzyc0sgRdB7c_ZVnVIGqc57yBaQRZzXfgrJ-zKGITqyFzdINfjGXdJ7yBGNsOXu2LaJObh&amp;spm=tbpc.mytb_itemcollect.item.goods&amp;upStreamPrice=98900&amp;skuId=5684539630204" TargetMode="External"/><Relationship Id="rId16" Type="http://schemas.openxmlformats.org/officeDocument/2006/relationships/hyperlink" Target="https://detail.tmall.com/item.htm?id=763020404209&amp;pisk=gNTqJwaehq3VwR6AmU_aLiZpbXSA2NkCiF61sCAGGtXDcCfG7LvsMtOiHd8NELPjHn617dJwQt6DcO_wQTOhht91oOJweLxXlOTw2PRp6EGA5jUvMNQidvgQQIdAWFXW8dLNrQfh_Vwcj1bArwvW6ngIRIdYGscBZ2T6XM_cGl4MIiAlr1Xli-fGibSlO1bgoG40q8XRENfgo1buE1f_Ir4DI8qls1fGIObGZgfOgNXMIPcyZTC1SOcnkIAgz6smZMPLlpi7m1XHiTzg8BCVqmd3fzzzZsIcK2K0S_TPgiWHGEKqHf1kPUSCV5MNrBKWn_7EPobHahvexdnQ2ZRMmdIyHYEPF3xWsOj3irb2jKLNDnPt9QbDeHBdm0HRaETCb9Iz3yW6kKTPYeDuz_dWOEIJ7vylBn1dr6Oxuz7Hi1jy9RCk1_Y90RqGmP1Pdblr_UR3saXE49qTXgbda9GfGlqgpyCPdja_XlIlp_WIGt1..&amp;spm=tbpc.mytb_itemcollect.item.goods&amp;upStreamPrice=21000&amp;skuId=5761587650128" TargetMode="External"/><Relationship Id="rId15" Type="http://schemas.openxmlformats.org/officeDocument/2006/relationships/hyperlink" Target="https://item.taobao.com/item.htm?id=811093784545&amp;pisk=gp2S-qVgYUYWAPMpAbj2Cu5NZZDeAiWZwHiLjkpyvYHRdSZgR4ShZYPjRrUjybRPE9iL8rjhqYkRdDUUobpEUYSQlyUmLvSlrDKuhP9eUafuvpMZpN7NQOrl4vDd7wHV8ixoYDKJyeuJHnHEAzGUtgquqvDp0eCaMuxChBOleD3dcxnnALHKwLdvHqmew2UKyjLxfcDKpyhpkInEjLnpp4LAc0mI22d-yEKxjc9pwyHdcxnZk2HK9yEx9KKsA_guVG_bjRf1rnUZlppLhm3nWo9Bec2iV7g_2B7PzMmSNVE-oNocmdlYxXwHxpG4254nXzLR7bqLGriSdtR-BoNL5m2RQUi0aoUnkltWdoZbv5lb3GBiFY38TYqefarbFzruhk-pNyNar5cQpa9sk8V4Ef2PkLMTsukz9yfwiYZLwxsrwdu6YUdBcfvKcQjfcBA3Q5NBPtBDxbl-m0GVciT8tFvpLISfcUFowmmS0isXyyf..&amp;skuId=5697118465984&amp;spm=tbpc.mytb_itemcollect.item.goods&amp;upStreamPrice=17000" TargetMode="External"/><Relationship Id="rId14" Type="http://schemas.openxmlformats.org/officeDocument/2006/relationships/hyperlink" Target="https://item.taobao.com/item.htm?id=911822896981&amp;pisk=gr8ibXZSmhS_dZMdve_sfp45_Yo-1N_fnKUAHZBqY9WQWKQOkwyFGs447OrNYHAWnOhjfNKhnpJhQKAj1sW23KXvXX3J1C_fuY3my4dss9IqyKjNb9reO_r4QDINldBL0YH-y4naTZDieKdkNGVFZ_74_rzqty5OMZ5VQllhLsf70RJ23XVFG_y4Qi5aYkWCs15auiSUT1C8_-Sw3Blha_QV3K7qtBlptrWkueTEnQP2SRAm0ECGjTRNQ5F97-STfB6nADL3yBBre944uef6iAhuMzmAU36O2O9EJPbDTsvOpLuz-wSkVICDIV4NWH-B5NLKE-IMntSe7dDgfO-9Kg1FYS059LBe1F-nGJRweObH4EhYoT-ygFSMA4wNHHdkosYjh2vkNe9hTLumQgozYu-5Er1EMeqbvG5CtTejSe6qC3nb3Xc3VcsNO1HJkXq4fG5C6HhntuN1b61tw&amp;spm=a21xtw.29178619.0.0" TargetMode="External"/><Relationship Id="rId13" Type="http://schemas.openxmlformats.org/officeDocument/2006/relationships/hyperlink" Target="https://item.taobao.com/item.htm?id=902279788878&amp;pisk=gddsje9kulqsqP1YlO0UNF7P97f2l2lrCr_vrEFak1CODrtpkNEOMOQdvZQ1ktIqIn6X0HXv_18wAPABVSPZjAYYG_5x40lraF0NisnPTFCX6PbVoSFY0NQdJs7j7cTOZFYGisUUDYJpSrGQT5ZOki3I9NblMReOW26doZ5Y6tFTpkIhvsEAMiULvZ_7H-KYBeBdla4TXSFYJkQGviCAMnLKRZjdDXH7PZM1jFgSAFTLRu0vSMNYMB_dmgLQpS_e1N9R4Fe4n-Dc5OsJWMmO4jEPpEXXirVfLFpkmaKTX0WMkptC5sGUB_LBH3_H6br1-d8pmML75STBREpPdBu-Z11OXK5MuziwRCtwSBT4kRtXUhvlhIn_NMdMLCXk_DF1wLYN_KKmUJf6kdCC4VVPVrrThy6uMwwiR2w0nQJWhl1eqss1Bwb1L2gQXKquMSyER2Z9IOQh5wuIRlKc.&amp;spm=a21xtw.29178619.0.0&amp;skuId=5759496041243" TargetMode="External"/><Relationship Id="rId12" Type="http://schemas.openxmlformats.org/officeDocument/2006/relationships/hyperlink" Target="https://item.taobao.com/item.htm?abbucket=6&amp;id=820237160298&amp;ltk2=1754189187419mbpmp22lelp97cy0so3yi&amp;ns=1&amp;priceTId=213e018817541891596643684e11bd&amp;skuId=5742548239688&amp;spm=a21n57.1.hoverItem.2&amp;utparam=%7B%22aplus_abtest%22%3A%2248bd38cfe316dd0a2ed0f0e3065f7b0f%22%7D&amp;xxc=taobaoSearch" TargetMode="External"/><Relationship Id="rId11" Type="http://schemas.openxmlformats.org/officeDocument/2006/relationships/hyperlink" Target="https://detail.tmall.com/item.htm?abbucket=6&amp;id=822267778846&amp;ltk2=1754189135624q7e20evatziqbse73oon9o&amp;ns=1&amp;priceTId=213e018817541890493663838e11bd&amp;skuId=5701369678006&amp;spm=a21n57.1.hoverItem.2&amp;utparam=%7B%22aplus_abtest%22%3A%22b13ef48c35e9d93d985667182f484872%22%7D&amp;xxc=taobaoSearch" TargetMode="External"/><Relationship Id="rId10" Type="http://schemas.openxmlformats.org/officeDocument/2006/relationships/hyperlink" Target="https://item.taobao.com/item.htm?ali_refid=a3_420434_1006%3A1201270148%3AH%3AYhZ9BCTMjCVmm%2BrIrbS2bg%3D%3D%3Aae3b26b930887e1a7f3f9e137e60cb18&amp;ali_trackid=282_ae3b26b930887e1a7f3f9e137e60cb18&amp;id=595592621835&amp;ltk2=1754188998611y6s59gr5arwedlw3cr6w&amp;mm_sceneid=1_0_333250107_0&amp;spm=a21n57.1.hoverItem.5&amp;utparam=%7B%22aplus_abtest%22%3A%22a2a1599e34115309ef6bf52d093a642b%22%7D&amp;xxc=ad_ztc&amp;skuId=5522093767253"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4"/>
  <sheetViews>
    <sheetView tabSelected="1" zoomScale="70" zoomScaleNormal="70" workbookViewId="0">
      <pane ySplit="2" topLeftCell="A3" activePane="bottomLeft" state="frozen"/>
      <selection/>
      <selection pane="bottomLeft" activeCell="I120" sqref="I120"/>
    </sheetView>
  </sheetViews>
  <sheetFormatPr defaultColWidth="9" defaultRowHeight="14.25"/>
  <cols>
    <col min="2" max="2" width="14.6333333333333" style="1" customWidth="1"/>
    <col min="3" max="3" width="21.8833333333333" style="1" customWidth="1"/>
    <col min="4" max="4" width="22.25" style="1" customWidth="1"/>
    <col min="7" max="7" width="109.633333333333" style="1" customWidth="1"/>
    <col min="10" max="10" width="13.5" style="1" customWidth="1"/>
  </cols>
  <sheetData>
    <row r="1" ht="20.25" customHeight="1" spans="1:10">
      <c r="A1" s="2" t="s">
        <v>0</v>
      </c>
      <c r="B1" s="3"/>
      <c r="C1" s="3"/>
      <c r="D1" s="3"/>
      <c r="E1" s="3"/>
      <c r="F1" s="3"/>
      <c r="G1" s="3"/>
      <c r="H1" s="3"/>
      <c r="I1" s="4"/>
    </row>
    <row r="2" ht="15.75" customHeight="1" spans="1:10">
      <c r="A2" s="5" t="s">
        <v>1</v>
      </c>
      <c r="B2" s="5" t="s">
        <v>2</v>
      </c>
      <c r="C2" s="5" t="s">
        <v>3</v>
      </c>
      <c r="D2" s="5" t="s">
        <v>4</v>
      </c>
      <c r="E2" s="5" t="s">
        <v>5</v>
      </c>
      <c r="F2" s="5" t="s">
        <v>6</v>
      </c>
      <c r="G2" s="5" t="s">
        <v>7</v>
      </c>
      <c r="H2" s="5" t="s">
        <v>8</v>
      </c>
      <c r="I2" s="5" t="s">
        <v>9</v>
      </c>
      <c r="J2" s="6" t="s">
        <v>10</v>
      </c>
    </row>
    <row r="3" ht="69.95" customHeight="1" spans="1:10">
      <c r="A3" s="5">
        <v>1</v>
      </c>
      <c r="B3" s="7" t="s">
        <v>11</v>
      </c>
      <c r="C3" s="7" t="s">
        <v>12</v>
      </c>
      <c r="D3" s="7" t="s">
        <v>13</v>
      </c>
      <c r="E3" s="7">
        <v>1</v>
      </c>
      <c r="F3" s="7" t="s">
        <v>14</v>
      </c>
      <c r="G3" s="8" t="s">
        <v>15</v>
      </c>
      <c r="H3" s="7">
        <v>156</v>
      </c>
      <c r="I3" s="7">
        <f t="shared" ref="I3:I66" si="0">H3*E3</f>
        <v>156</v>
      </c>
    </row>
    <row r="4" ht="69.95" customHeight="1" spans="1:10">
      <c r="A4" s="5">
        <v>2</v>
      </c>
      <c r="B4" s="9"/>
      <c r="C4" s="7" t="s">
        <v>12</v>
      </c>
      <c r="D4" s="7" t="s">
        <v>16</v>
      </c>
      <c r="E4" s="7">
        <v>1</v>
      </c>
      <c r="F4" s="7" t="s">
        <v>14</v>
      </c>
      <c r="G4" s="8" t="s">
        <v>17</v>
      </c>
      <c r="H4" s="7">
        <v>530</v>
      </c>
      <c r="I4" s="7">
        <f t="shared" si="0"/>
        <v>530</v>
      </c>
    </row>
    <row r="5" ht="69.95" customHeight="1" spans="1:10">
      <c r="A5" s="5">
        <v>3</v>
      </c>
      <c r="B5" s="9"/>
      <c r="C5" s="7" t="s">
        <v>18</v>
      </c>
      <c r="D5" s="7" t="s">
        <v>19</v>
      </c>
      <c r="E5" s="7">
        <v>1</v>
      </c>
      <c r="F5" s="7" t="s">
        <v>14</v>
      </c>
      <c r="G5" s="10" t="s">
        <v>20</v>
      </c>
      <c r="H5" s="7">
        <v>385</v>
      </c>
      <c r="I5" s="7">
        <f t="shared" si="0"/>
        <v>385</v>
      </c>
    </row>
    <row r="6" ht="69.95" customHeight="1" spans="1:10">
      <c r="A6" s="5">
        <v>4</v>
      </c>
      <c r="B6" s="9"/>
      <c r="C6" s="7" t="s">
        <v>21</v>
      </c>
      <c r="D6" s="7" t="s">
        <v>22</v>
      </c>
      <c r="E6" s="7">
        <v>1</v>
      </c>
      <c r="F6" s="7" t="s">
        <v>14</v>
      </c>
      <c r="G6" s="8" t="s">
        <v>23</v>
      </c>
      <c r="H6" s="7">
        <v>150</v>
      </c>
      <c r="I6" s="7">
        <f t="shared" si="0"/>
        <v>150</v>
      </c>
    </row>
    <row r="7" ht="69.95" customHeight="1" spans="1:10">
      <c r="A7" s="5">
        <v>5</v>
      </c>
      <c r="B7" s="9"/>
      <c r="C7" s="7" t="s">
        <v>24</v>
      </c>
      <c r="D7" s="7" t="s">
        <v>25</v>
      </c>
      <c r="E7" s="7">
        <v>1</v>
      </c>
      <c r="F7" s="7" t="s">
        <v>14</v>
      </c>
      <c r="G7" s="8" t="s">
        <v>26</v>
      </c>
      <c r="H7" s="7">
        <v>160</v>
      </c>
      <c r="I7" s="7">
        <f t="shared" si="0"/>
        <v>160</v>
      </c>
    </row>
    <row r="8" ht="69.95" customHeight="1" spans="1:10">
      <c r="A8" s="5">
        <v>6</v>
      </c>
      <c r="B8" s="9"/>
      <c r="C8" s="7" t="s">
        <v>27</v>
      </c>
      <c r="D8" s="7" t="s">
        <v>28</v>
      </c>
      <c r="E8" s="7">
        <v>1</v>
      </c>
      <c r="F8" s="7" t="s">
        <v>14</v>
      </c>
      <c r="G8" s="11" t="s">
        <v>29</v>
      </c>
      <c r="H8" s="7">
        <v>778</v>
      </c>
      <c r="I8" s="7">
        <f t="shared" si="0"/>
        <v>778</v>
      </c>
    </row>
    <row r="9" ht="69.95" customHeight="1" spans="1:10">
      <c r="A9" s="5">
        <v>7</v>
      </c>
      <c r="B9" s="9"/>
      <c r="C9" s="7" t="s">
        <v>30</v>
      </c>
      <c r="D9" s="7" t="s">
        <v>31</v>
      </c>
      <c r="E9" s="7">
        <v>1</v>
      </c>
      <c r="F9" s="7" t="s">
        <v>14</v>
      </c>
      <c r="G9" s="11" t="s">
        <v>32</v>
      </c>
      <c r="H9" s="7">
        <v>240</v>
      </c>
      <c r="I9" s="7">
        <f t="shared" si="0"/>
        <v>240</v>
      </c>
    </row>
    <row r="10" ht="69.95" customHeight="1" spans="1:10">
      <c r="A10" s="5">
        <v>8</v>
      </c>
      <c r="B10" s="9"/>
      <c r="C10" s="7" t="s">
        <v>33</v>
      </c>
      <c r="D10" s="7" t="s">
        <v>34</v>
      </c>
      <c r="E10" s="7">
        <v>5</v>
      </c>
      <c r="F10" s="7" t="s">
        <v>35</v>
      </c>
      <c r="G10" s="11" t="s">
        <v>36</v>
      </c>
      <c r="H10" s="7">
        <v>30</v>
      </c>
      <c r="I10" s="7">
        <f t="shared" si="0"/>
        <v>150</v>
      </c>
    </row>
    <row r="11" ht="69.95" customHeight="1" spans="1:10">
      <c r="A11" s="5">
        <v>9</v>
      </c>
      <c r="B11" s="9"/>
      <c r="C11" s="7" t="s">
        <v>37</v>
      </c>
      <c r="D11" s="7" t="s">
        <v>38</v>
      </c>
      <c r="E11" s="7">
        <v>2</v>
      </c>
      <c r="F11" s="7" t="s">
        <v>14</v>
      </c>
      <c r="G11" s="11" t="s">
        <v>39</v>
      </c>
      <c r="H11" s="7">
        <v>60</v>
      </c>
      <c r="I11" s="7">
        <f t="shared" si="0"/>
        <v>120</v>
      </c>
    </row>
    <row r="12" ht="69.95" customHeight="1" spans="1:10">
      <c r="A12" s="5">
        <v>10</v>
      </c>
      <c r="B12" s="9"/>
      <c r="C12" s="7" t="s">
        <v>40</v>
      </c>
      <c r="D12" s="7" t="s">
        <v>41</v>
      </c>
      <c r="E12" s="7">
        <v>1</v>
      </c>
      <c r="F12" s="7" t="s">
        <v>14</v>
      </c>
      <c r="G12" s="11" t="s">
        <v>42</v>
      </c>
      <c r="H12" s="7">
        <v>125</v>
      </c>
      <c r="I12" s="7">
        <f t="shared" si="0"/>
        <v>125</v>
      </c>
    </row>
    <row r="13" ht="69.95" customHeight="1" spans="1:10">
      <c r="A13" s="5">
        <v>11</v>
      </c>
      <c r="B13" s="9"/>
      <c r="C13" s="7" t="s">
        <v>43</v>
      </c>
      <c r="D13" s="7" t="s">
        <v>44</v>
      </c>
      <c r="E13" s="7">
        <v>10</v>
      </c>
      <c r="F13" s="7" t="s">
        <v>14</v>
      </c>
      <c r="G13" s="11" t="s">
        <v>45</v>
      </c>
      <c r="H13" s="7">
        <v>16</v>
      </c>
      <c r="I13" s="7">
        <f t="shared" si="0"/>
        <v>160</v>
      </c>
    </row>
    <row r="14" ht="69.95" customHeight="1" spans="1:10">
      <c r="A14" s="5">
        <v>12</v>
      </c>
      <c r="B14" s="9"/>
      <c r="C14" s="7" t="s">
        <v>46</v>
      </c>
      <c r="D14" s="7" t="s">
        <v>47</v>
      </c>
      <c r="E14" s="7">
        <v>1</v>
      </c>
      <c r="F14" s="7" t="s">
        <v>14</v>
      </c>
      <c r="G14" s="11" t="s">
        <v>48</v>
      </c>
      <c r="H14" s="7">
        <v>660</v>
      </c>
      <c r="I14" s="7">
        <f t="shared" si="0"/>
        <v>660</v>
      </c>
    </row>
    <row r="15" ht="69.95" customHeight="1" spans="1:10">
      <c r="A15" s="5">
        <v>13</v>
      </c>
      <c r="B15" s="9"/>
      <c r="C15" s="7" t="s">
        <v>49</v>
      </c>
      <c r="D15" s="7" t="s">
        <v>50</v>
      </c>
      <c r="E15" s="7">
        <v>1</v>
      </c>
      <c r="F15" s="7" t="s">
        <v>14</v>
      </c>
      <c r="G15" s="11" t="s">
        <v>51</v>
      </c>
      <c r="H15" s="7">
        <v>785</v>
      </c>
      <c r="I15" s="7">
        <f t="shared" si="0"/>
        <v>785</v>
      </c>
    </row>
    <row r="16" ht="69.95" customHeight="1" spans="1:10">
      <c r="A16" s="5">
        <v>14</v>
      </c>
      <c r="B16" s="9"/>
      <c r="C16" s="7" t="s">
        <v>52</v>
      </c>
      <c r="D16" s="7" t="s">
        <v>53</v>
      </c>
      <c r="E16" s="7">
        <v>1</v>
      </c>
      <c r="F16" s="7" t="s">
        <v>14</v>
      </c>
      <c r="G16" s="11" t="s">
        <v>54</v>
      </c>
      <c r="H16" s="7">
        <v>475</v>
      </c>
      <c r="I16" s="7">
        <f t="shared" si="0"/>
        <v>475</v>
      </c>
    </row>
    <row r="17" ht="69.95" customHeight="1" spans="1:9">
      <c r="A17" s="5">
        <v>15</v>
      </c>
      <c r="B17" s="9"/>
      <c r="C17" s="7" t="s">
        <v>55</v>
      </c>
      <c r="D17" s="7" t="s">
        <v>56</v>
      </c>
      <c r="E17" s="7">
        <v>1</v>
      </c>
      <c r="F17" s="7" t="s">
        <v>14</v>
      </c>
      <c r="G17" s="11" t="s">
        <v>57</v>
      </c>
      <c r="H17" s="7">
        <v>280</v>
      </c>
      <c r="I17" s="7">
        <f t="shared" si="0"/>
        <v>280</v>
      </c>
    </row>
    <row r="18" ht="69.95" customHeight="1" spans="1:9">
      <c r="A18" s="5">
        <v>16</v>
      </c>
      <c r="B18" s="9"/>
      <c r="C18" s="7" t="s">
        <v>58</v>
      </c>
      <c r="D18" s="7" t="s">
        <v>59</v>
      </c>
      <c r="E18" s="7">
        <v>1</v>
      </c>
      <c r="F18" s="7" t="s">
        <v>14</v>
      </c>
      <c r="G18" s="11" t="s">
        <v>60</v>
      </c>
      <c r="H18" s="7">
        <v>679</v>
      </c>
      <c r="I18" s="7">
        <f t="shared" si="0"/>
        <v>679</v>
      </c>
    </row>
    <row r="19" ht="69.95" customHeight="1" spans="1:9">
      <c r="A19" s="5">
        <v>17</v>
      </c>
      <c r="B19" s="9"/>
      <c r="C19" s="7" t="s">
        <v>61</v>
      </c>
      <c r="D19" s="7" t="s">
        <v>61</v>
      </c>
      <c r="E19" s="7">
        <v>1</v>
      </c>
      <c r="F19" s="7" t="s">
        <v>14</v>
      </c>
      <c r="G19" s="11" t="s">
        <v>62</v>
      </c>
      <c r="H19" s="7">
        <v>792</v>
      </c>
      <c r="I19" s="7">
        <f t="shared" si="0"/>
        <v>792</v>
      </c>
    </row>
    <row r="20" ht="69.95" customHeight="1" spans="1:9">
      <c r="A20" s="5">
        <v>18</v>
      </c>
      <c r="B20" s="9"/>
      <c r="C20" s="7" t="s">
        <v>63</v>
      </c>
      <c r="D20" s="7"/>
      <c r="E20" s="7">
        <v>1</v>
      </c>
      <c r="F20" s="7" t="s">
        <v>14</v>
      </c>
      <c r="G20" s="11" t="s">
        <v>64</v>
      </c>
      <c r="H20" s="7">
        <v>388</v>
      </c>
      <c r="I20" s="7">
        <f t="shared" si="0"/>
        <v>388</v>
      </c>
    </row>
    <row r="21" ht="69.95" customHeight="1" spans="1:9">
      <c r="A21" s="5">
        <v>19</v>
      </c>
      <c r="B21" s="9"/>
      <c r="C21" s="7" t="s">
        <v>65</v>
      </c>
      <c r="D21" s="7" t="s">
        <v>66</v>
      </c>
      <c r="E21" s="7">
        <v>1</v>
      </c>
      <c r="F21" s="7" t="s">
        <v>14</v>
      </c>
      <c r="G21" s="10" t="s">
        <v>67</v>
      </c>
      <c r="H21" s="7">
        <v>258</v>
      </c>
      <c r="I21" s="7">
        <f t="shared" si="0"/>
        <v>258</v>
      </c>
    </row>
    <row r="22" ht="69.95" customHeight="1" spans="1:9">
      <c r="A22" s="5">
        <v>20</v>
      </c>
      <c r="B22" s="9"/>
      <c r="C22" s="7" t="s">
        <v>68</v>
      </c>
      <c r="D22" s="7" t="s">
        <v>69</v>
      </c>
      <c r="E22" s="7">
        <v>1</v>
      </c>
      <c r="F22" s="7" t="s">
        <v>14</v>
      </c>
      <c r="G22" s="11" t="s">
        <v>70</v>
      </c>
      <c r="H22" s="7">
        <v>450</v>
      </c>
      <c r="I22" s="7">
        <f t="shared" si="0"/>
        <v>450</v>
      </c>
    </row>
    <row r="23" ht="69.95" customHeight="1" spans="1:9">
      <c r="A23" s="5">
        <v>21</v>
      </c>
      <c r="B23" s="9"/>
      <c r="C23" s="7" t="s">
        <v>71</v>
      </c>
      <c r="D23" s="12" t="s">
        <v>72</v>
      </c>
      <c r="E23" s="7">
        <v>1</v>
      </c>
      <c r="F23" s="7" t="s">
        <v>14</v>
      </c>
      <c r="G23" s="11" t="s">
        <v>73</v>
      </c>
      <c r="H23" s="7">
        <v>449</v>
      </c>
      <c r="I23" s="7">
        <f t="shared" si="0"/>
        <v>449</v>
      </c>
    </row>
    <row r="24" ht="69.95" customHeight="1" spans="1:9">
      <c r="A24" s="5">
        <v>22</v>
      </c>
      <c r="B24" s="9"/>
      <c r="C24" s="7" t="s">
        <v>74</v>
      </c>
      <c r="D24" s="7" t="s">
        <v>75</v>
      </c>
      <c r="E24" s="7">
        <v>1</v>
      </c>
      <c r="F24" s="7" t="s">
        <v>14</v>
      </c>
      <c r="G24" s="13" t="s">
        <v>76</v>
      </c>
      <c r="H24" s="7">
        <v>787</v>
      </c>
      <c r="I24" s="7">
        <f t="shared" si="0"/>
        <v>787</v>
      </c>
    </row>
    <row r="25" ht="69.95" customHeight="1" spans="1:9">
      <c r="A25" s="5">
        <v>23</v>
      </c>
      <c r="B25" s="9"/>
      <c r="C25" s="7" t="s">
        <v>77</v>
      </c>
      <c r="D25" s="7" t="s">
        <v>78</v>
      </c>
      <c r="E25" s="7">
        <v>1</v>
      </c>
      <c r="F25" s="7" t="s">
        <v>14</v>
      </c>
      <c r="G25" s="11" t="s">
        <v>79</v>
      </c>
      <c r="H25" s="7">
        <v>88</v>
      </c>
      <c r="I25" s="7">
        <f t="shared" si="0"/>
        <v>88</v>
      </c>
    </row>
    <row r="26" ht="69.95" customHeight="1" spans="1:9">
      <c r="A26" s="5">
        <v>24</v>
      </c>
      <c r="B26" s="9"/>
      <c r="C26" s="7" t="s">
        <v>80</v>
      </c>
      <c r="D26" s="7" t="s">
        <v>81</v>
      </c>
      <c r="E26" s="7">
        <v>1</v>
      </c>
      <c r="F26" s="7" t="s">
        <v>14</v>
      </c>
      <c r="G26" s="11" t="s">
        <v>82</v>
      </c>
      <c r="H26" s="7">
        <v>294</v>
      </c>
      <c r="I26" s="7">
        <f t="shared" si="0"/>
        <v>294</v>
      </c>
    </row>
    <row r="27" ht="69.95" customHeight="1" spans="1:9">
      <c r="A27" s="5">
        <v>25</v>
      </c>
      <c r="B27" s="9"/>
      <c r="C27" s="7" t="s">
        <v>83</v>
      </c>
      <c r="D27" s="7" t="s">
        <v>84</v>
      </c>
      <c r="E27" s="7">
        <v>1</v>
      </c>
      <c r="F27" s="7" t="s">
        <v>14</v>
      </c>
      <c r="G27" s="11" t="s">
        <v>85</v>
      </c>
      <c r="H27" s="7">
        <v>589</v>
      </c>
      <c r="I27" s="7">
        <f t="shared" si="0"/>
        <v>589</v>
      </c>
    </row>
    <row r="28" ht="69.95" customHeight="1" spans="1:9">
      <c r="A28" s="5">
        <v>26</v>
      </c>
      <c r="B28" s="9"/>
      <c r="C28" s="7" t="s">
        <v>86</v>
      </c>
      <c r="D28" s="7" t="s">
        <v>87</v>
      </c>
      <c r="E28" s="7">
        <v>1</v>
      </c>
      <c r="F28" s="7" t="s">
        <v>14</v>
      </c>
      <c r="G28" s="10" t="s">
        <v>88</v>
      </c>
      <c r="H28" s="7">
        <v>140</v>
      </c>
      <c r="I28" s="7">
        <f t="shared" si="0"/>
        <v>140</v>
      </c>
    </row>
    <row r="29" ht="69.95" customHeight="1" spans="1:9">
      <c r="A29" s="5">
        <v>27</v>
      </c>
      <c r="B29" s="9"/>
      <c r="C29" s="7" t="s">
        <v>89</v>
      </c>
      <c r="D29" s="7" t="s">
        <v>90</v>
      </c>
      <c r="E29" s="7">
        <v>2</v>
      </c>
      <c r="F29" s="7" t="s">
        <v>14</v>
      </c>
      <c r="G29" s="11" t="s">
        <v>91</v>
      </c>
      <c r="H29" s="7">
        <v>75</v>
      </c>
      <c r="I29" s="7">
        <f t="shared" si="0"/>
        <v>150</v>
      </c>
    </row>
    <row r="30" ht="69.95" customHeight="1" spans="1:9">
      <c r="A30" s="5">
        <v>28</v>
      </c>
      <c r="B30" s="9"/>
      <c r="C30" s="7" t="s">
        <v>92</v>
      </c>
      <c r="D30" s="7" t="s">
        <v>93</v>
      </c>
      <c r="E30" s="7">
        <v>5</v>
      </c>
      <c r="F30" s="7" t="s">
        <v>14</v>
      </c>
      <c r="G30" s="11" t="s">
        <v>94</v>
      </c>
      <c r="H30" s="7">
        <v>40</v>
      </c>
      <c r="I30" s="7">
        <f t="shared" si="0"/>
        <v>200</v>
      </c>
    </row>
    <row r="31" ht="69.95" customHeight="1" spans="1:9">
      <c r="A31" s="5">
        <v>29</v>
      </c>
      <c r="B31" s="9"/>
      <c r="C31" s="7" t="s">
        <v>95</v>
      </c>
      <c r="D31" s="7" t="s">
        <v>96</v>
      </c>
      <c r="E31" s="7">
        <v>1</v>
      </c>
      <c r="F31" s="7" t="s">
        <v>14</v>
      </c>
      <c r="G31" s="10" t="s">
        <v>97</v>
      </c>
      <c r="H31" s="7">
        <v>322</v>
      </c>
      <c r="I31" s="7">
        <f t="shared" si="0"/>
        <v>322</v>
      </c>
    </row>
    <row r="32" ht="69.95" customHeight="1" spans="1:9">
      <c r="A32" s="5">
        <v>30</v>
      </c>
      <c r="B32" s="9"/>
      <c r="C32" s="7" t="s">
        <v>98</v>
      </c>
      <c r="D32" s="7" t="s">
        <v>99</v>
      </c>
      <c r="E32" s="7">
        <v>2</v>
      </c>
      <c r="F32" s="7" t="s">
        <v>14</v>
      </c>
      <c r="G32" s="11" t="s">
        <v>100</v>
      </c>
      <c r="H32" s="7">
        <v>202</v>
      </c>
      <c r="I32" s="7">
        <f t="shared" si="0"/>
        <v>404</v>
      </c>
    </row>
    <row r="33" ht="69.95" customHeight="1" spans="1:10">
      <c r="A33" s="5">
        <v>31</v>
      </c>
      <c r="B33" s="9"/>
      <c r="C33" s="7" t="s">
        <v>101</v>
      </c>
      <c r="D33" s="7" t="s">
        <v>102</v>
      </c>
      <c r="E33" s="7">
        <v>1</v>
      </c>
      <c r="F33" s="7" t="s">
        <v>14</v>
      </c>
      <c r="G33" s="11" t="s">
        <v>103</v>
      </c>
      <c r="H33" s="7">
        <v>45</v>
      </c>
      <c r="I33" s="7">
        <f t="shared" si="0"/>
        <v>45</v>
      </c>
    </row>
    <row r="34" ht="69.95" customHeight="1" spans="1:10">
      <c r="A34" s="5">
        <v>32</v>
      </c>
      <c r="B34" s="9"/>
      <c r="C34" s="7" t="s">
        <v>104</v>
      </c>
      <c r="D34" s="7" t="s">
        <v>105</v>
      </c>
      <c r="E34" s="7">
        <v>1</v>
      </c>
      <c r="F34" s="7" t="s">
        <v>106</v>
      </c>
      <c r="G34" s="11" t="s">
        <v>107</v>
      </c>
      <c r="H34" s="7">
        <v>595</v>
      </c>
      <c r="I34" s="7">
        <f t="shared" si="0"/>
        <v>595</v>
      </c>
    </row>
    <row r="35" ht="69.95" customHeight="1" spans="1:10">
      <c r="A35" s="5">
        <v>33</v>
      </c>
      <c r="B35" s="9"/>
      <c r="C35" s="7" t="s">
        <v>108</v>
      </c>
      <c r="D35" s="7" t="s">
        <v>109</v>
      </c>
      <c r="E35" s="7">
        <v>1</v>
      </c>
      <c r="F35" s="7" t="s">
        <v>106</v>
      </c>
      <c r="G35" s="11" t="s">
        <v>110</v>
      </c>
      <c r="H35" s="7">
        <v>604</v>
      </c>
      <c r="I35" s="7">
        <f t="shared" si="0"/>
        <v>604</v>
      </c>
    </row>
    <row r="36" ht="69.95" customHeight="1" spans="1:10">
      <c r="A36" s="5">
        <v>34</v>
      </c>
      <c r="B36" s="9"/>
      <c r="C36" s="7" t="s">
        <v>111</v>
      </c>
      <c r="D36" s="7" t="s">
        <v>112</v>
      </c>
      <c r="E36" s="7">
        <v>2</v>
      </c>
      <c r="F36" s="7" t="s">
        <v>113</v>
      </c>
      <c r="G36" s="11" t="s">
        <v>114</v>
      </c>
      <c r="H36" s="7">
        <v>40</v>
      </c>
      <c r="I36" s="7">
        <f t="shared" si="0"/>
        <v>80</v>
      </c>
    </row>
    <row r="37" ht="69.95" customHeight="1" spans="1:10">
      <c r="A37" s="5">
        <v>35</v>
      </c>
      <c r="B37" s="9"/>
      <c r="C37" s="14" t="s">
        <v>115</v>
      </c>
      <c r="D37" s="7" t="s">
        <v>116</v>
      </c>
      <c r="E37" s="7">
        <v>1</v>
      </c>
      <c r="F37" s="7" t="s">
        <v>14</v>
      </c>
      <c r="G37" s="11" t="s">
        <v>117</v>
      </c>
      <c r="H37" s="7">
        <v>266</v>
      </c>
      <c r="I37" s="7">
        <f t="shared" si="0"/>
        <v>266</v>
      </c>
    </row>
    <row r="38" ht="69.95" customHeight="1" spans="1:10">
      <c r="A38" s="5">
        <v>36</v>
      </c>
      <c r="B38" s="9"/>
      <c r="C38" s="15" t="s">
        <v>118</v>
      </c>
      <c r="D38" s="7" t="s">
        <v>119</v>
      </c>
      <c r="E38" s="7">
        <v>2</v>
      </c>
      <c r="F38" s="7" t="s">
        <v>120</v>
      </c>
      <c r="G38" s="11" t="s">
        <v>121</v>
      </c>
      <c r="H38" s="7">
        <v>60</v>
      </c>
      <c r="I38" s="7">
        <f t="shared" si="0"/>
        <v>120</v>
      </c>
    </row>
    <row r="39" ht="69.95" customHeight="1" spans="1:10">
      <c r="A39" s="5">
        <v>37</v>
      </c>
      <c r="B39" s="9"/>
      <c r="C39" s="7" t="s">
        <v>122</v>
      </c>
      <c r="D39" s="7" t="s">
        <v>123</v>
      </c>
      <c r="E39" s="7">
        <v>3</v>
      </c>
      <c r="F39" s="7" t="s">
        <v>124</v>
      </c>
      <c r="G39" s="11" t="s">
        <v>125</v>
      </c>
      <c r="H39" s="7">
        <v>40</v>
      </c>
      <c r="I39" s="7">
        <f t="shared" si="0"/>
        <v>120</v>
      </c>
    </row>
    <row r="40" ht="69.95" customHeight="1" spans="1:10">
      <c r="A40" s="5">
        <v>38</v>
      </c>
      <c r="B40" s="16"/>
      <c r="C40" s="7" t="s">
        <v>126</v>
      </c>
      <c r="D40" s="7" t="s">
        <v>127</v>
      </c>
      <c r="E40" s="7">
        <v>1</v>
      </c>
      <c r="F40" s="7" t="s">
        <v>14</v>
      </c>
      <c r="G40" s="11" t="s">
        <v>128</v>
      </c>
      <c r="H40" s="7">
        <v>293</v>
      </c>
      <c r="I40" s="7">
        <f t="shared" si="0"/>
        <v>293</v>
      </c>
    </row>
    <row r="41" ht="69.95" customHeight="1" spans="1:10">
      <c r="A41" s="5">
        <v>39</v>
      </c>
      <c r="B41" s="7" t="s">
        <v>129</v>
      </c>
      <c r="C41" s="7" t="s">
        <v>130</v>
      </c>
      <c r="D41" s="7" t="s">
        <v>131</v>
      </c>
      <c r="E41" s="17">
        <v>1</v>
      </c>
      <c r="F41" s="7" t="s">
        <v>120</v>
      </c>
      <c r="G41" s="7" t="s">
        <v>132</v>
      </c>
      <c r="H41" s="7">
        <v>97</v>
      </c>
      <c r="I41" s="7">
        <f t="shared" si="0"/>
        <v>97</v>
      </c>
      <c r="J41" s="7" t="str">
        <f>_xlfn.DISPIMG("ID_B7DB204C232D4D999E240792B153C057",1)</f>
        <v>=DISPIMG("ID_B7DB204C232D4D999E240792B153C057",1)</v>
      </c>
    </row>
    <row r="42" ht="69.95" customHeight="1" spans="1:10">
      <c r="A42" s="5">
        <v>40</v>
      </c>
      <c r="B42" s="9"/>
      <c r="C42" s="7" t="s">
        <v>130</v>
      </c>
      <c r="D42" s="7" t="s">
        <v>133</v>
      </c>
      <c r="E42" s="17">
        <v>1</v>
      </c>
      <c r="F42" s="7" t="s">
        <v>120</v>
      </c>
      <c r="G42" s="9"/>
      <c r="H42" s="7">
        <v>124</v>
      </c>
      <c r="I42" s="7">
        <f t="shared" si="0"/>
        <v>124</v>
      </c>
      <c r="J42" s="7" t="str">
        <f>_xlfn.DISPIMG("ID_1473C14B80F441DE9D36CF20758BCF4E",1)</f>
        <v>=DISPIMG("ID_1473C14B80F441DE9D36CF20758BCF4E",1)</v>
      </c>
    </row>
    <row r="43" ht="69.95" customHeight="1" spans="1:10">
      <c r="A43" s="5">
        <v>41</v>
      </c>
      <c r="B43" s="9"/>
      <c r="C43" s="7" t="s">
        <v>134</v>
      </c>
      <c r="D43" s="7" t="s">
        <v>135</v>
      </c>
      <c r="E43" s="17">
        <v>10</v>
      </c>
      <c r="F43" s="7" t="s">
        <v>120</v>
      </c>
      <c r="G43" s="9"/>
      <c r="H43" s="7">
        <v>6</v>
      </c>
      <c r="I43" s="7">
        <f t="shared" si="0"/>
        <v>60</v>
      </c>
      <c r="J43" s="7" t="str">
        <f>_xlfn.DISPIMG("ID_2855AD577B1149FAAF9EEC95ED0346EB",1)</f>
        <v>=DISPIMG("ID_2855AD577B1149FAAF9EEC95ED0346EB",1)</v>
      </c>
    </row>
    <row r="44" ht="69.95" customHeight="1" spans="1:10">
      <c r="A44" s="5">
        <v>42</v>
      </c>
      <c r="B44" s="9"/>
      <c r="C44" s="7" t="s">
        <v>136</v>
      </c>
      <c r="D44" s="7" t="s">
        <v>137</v>
      </c>
      <c r="E44" s="17">
        <v>10</v>
      </c>
      <c r="F44" s="7" t="s">
        <v>138</v>
      </c>
      <c r="G44" s="9"/>
      <c r="H44" s="7">
        <v>10</v>
      </c>
      <c r="I44" s="7">
        <f t="shared" si="0"/>
        <v>100</v>
      </c>
      <c r="J44" s="7" t="str">
        <f>_xlfn.DISPIMG("ID_AF8D06941A18442ABD09A32A0F4CE62F",1)</f>
        <v>=DISPIMG("ID_AF8D06941A18442ABD09A32A0F4CE62F",1)</v>
      </c>
    </row>
    <row r="45" ht="69.95" customHeight="1" spans="1:10">
      <c r="A45" s="5">
        <v>43</v>
      </c>
      <c r="B45" s="9"/>
      <c r="C45" s="7" t="s">
        <v>139</v>
      </c>
      <c r="D45" s="7" t="s">
        <v>140</v>
      </c>
      <c r="E45" s="17">
        <v>10</v>
      </c>
      <c r="F45" s="7" t="s">
        <v>141</v>
      </c>
      <c r="G45" s="9"/>
      <c r="H45" s="7">
        <v>18</v>
      </c>
      <c r="I45" s="7">
        <f t="shared" si="0"/>
        <v>180</v>
      </c>
      <c r="J45" s="7" t="str">
        <f>_xlfn.DISPIMG("ID_C7C8D41F76984BE98A60BF4E3FD38040",1)</f>
        <v>=DISPIMG("ID_C7C8D41F76984BE98A60BF4E3FD38040",1)</v>
      </c>
    </row>
    <row r="46" ht="69.95" customHeight="1" spans="1:10">
      <c r="A46" s="5">
        <v>44</v>
      </c>
      <c r="B46" s="9"/>
      <c r="C46" s="7" t="s">
        <v>142</v>
      </c>
      <c r="D46" s="7" t="s">
        <v>143</v>
      </c>
      <c r="E46" s="17">
        <v>10</v>
      </c>
      <c r="F46" s="7" t="s">
        <v>138</v>
      </c>
      <c r="G46" s="9"/>
      <c r="H46" s="7">
        <v>22</v>
      </c>
      <c r="I46" s="7">
        <f t="shared" si="0"/>
        <v>220</v>
      </c>
      <c r="J46" s="7" t="str">
        <f>_xlfn.DISPIMG("ID_609A20C57E474241B8B6521EE90DB799",1)</f>
        <v>=DISPIMG("ID_609A20C57E474241B8B6521EE90DB799",1)</v>
      </c>
    </row>
    <row r="47" ht="69.95" customHeight="1" spans="1:10">
      <c r="A47" s="5">
        <v>45</v>
      </c>
      <c r="B47" s="9"/>
      <c r="C47" s="7" t="s">
        <v>144</v>
      </c>
      <c r="D47" s="7" t="s">
        <v>145</v>
      </c>
      <c r="E47" s="17">
        <v>10</v>
      </c>
      <c r="F47" s="7" t="s">
        <v>138</v>
      </c>
      <c r="G47" s="9"/>
      <c r="H47" s="7">
        <v>15</v>
      </c>
      <c r="I47" s="7">
        <f t="shared" si="0"/>
        <v>150</v>
      </c>
      <c r="J47" s="7" t="str">
        <f>_xlfn.DISPIMG("ID_9D6C493981B7490CA8CB53B3FB427F3F",1)</f>
        <v>=DISPIMG("ID_9D6C493981B7490CA8CB53B3FB427F3F",1)</v>
      </c>
    </row>
    <row r="48" ht="69.95" customHeight="1" spans="1:10">
      <c r="A48" s="5">
        <v>46</v>
      </c>
      <c r="B48" s="9"/>
      <c r="C48" s="7" t="s">
        <v>146</v>
      </c>
      <c r="D48" s="7" t="s">
        <v>147</v>
      </c>
      <c r="E48" s="17">
        <v>10</v>
      </c>
      <c r="F48" s="7" t="s">
        <v>138</v>
      </c>
      <c r="G48" s="9"/>
      <c r="H48" s="7">
        <v>30</v>
      </c>
      <c r="I48" s="7">
        <f t="shared" si="0"/>
        <v>300</v>
      </c>
      <c r="J48" s="7" t="str">
        <f>_xlfn.DISPIMG("ID_B797278D915F473DB07F23376C25A94A",1)</f>
        <v>=DISPIMG("ID_B797278D915F473DB07F23376C25A94A",1)</v>
      </c>
    </row>
    <row r="49" ht="69.95" customHeight="1" spans="1:10">
      <c r="A49" s="5">
        <v>47</v>
      </c>
      <c r="B49" s="9"/>
      <c r="C49" s="7" t="s">
        <v>148</v>
      </c>
      <c r="D49" s="7"/>
      <c r="E49" s="17">
        <v>2</v>
      </c>
      <c r="F49" s="7" t="s">
        <v>124</v>
      </c>
      <c r="G49" s="9"/>
      <c r="H49" s="7">
        <v>43</v>
      </c>
      <c r="I49" s="7">
        <f t="shared" si="0"/>
        <v>86</v>
      </c>
      <c r="J49" s="7" t="str">
        <f>_xlfn.DISPIMG("ID_2042A87A15034EFB863E743B03ABE1DB",1)</f>
        <v>=DISPIMG("ID_2042A87A15034EFB863E743B03ABE1DB",1)</v>
      </c>
    </row>
    <row r="50" ht="69.95" customHeight="1" spans="1:10">
      <c r="A50" s="5">
        <v>48</v>
      </c>
      <c r="B50" s="9"/>
      <c r="C50" s="7" t="s">
        <v>148</v>
      </c>
      <c r="D50" s="7"/>
      <c r="E50" s="17">
        <v>2</v>
      </c>
      <c r="F50" s="7" t="s">
        <v>124</v>
      </c>
      <c r="G50" s="9"/>
      <c r="H50" s="7">
        <v>45</v>
      </c>
      <c r="I50" s="7">
        <f t="shared" si="0"/>
        <v>90</v>
      </c>
      <c r="J50" s="7" t="str">
        <f>_xlfn.DISPIMG("ID_CE9E923F7441403C8C2ACDD664FC23DE",1)</f>
        <v>=DISPIMG("ID_CE9E923F7441403C8C2ACDD664FC23DE",1)</v>
      </c>
    </row>
    <row r="51" ht="69.95" customHeight="1" spans="1:10">
      <c r="A51" s="5">
        <v>49</v>
      </c>
      <c r="B51" s="9"/>
      <c r="C51" s="7" t="s">
        <v>149</v>
      </c>
      <c r="D51" s="7" t="s">
        <v>150</v>
      </c>
      <c r="E51" s="17">
        <v>10</v>
      </c>
      <c r="F51" s="7" t="s">
        <v>138</v>
      </c>
      <c r="G51" s="9"/>
      <c r="H51" s="7">
        <v>14</v>
      </c>
      <c r="I51" s="7">
        <f t="shared" si="0"/>
        <v>140</v>
      </c>
      <c r="J51" s="7" t="str">
        <f>_xlfn.DISPIMG("ID_B11146764A414DB9AD06BC266042CA9E",1)</f>
        <v>=DISPIMG("ID_B11146764A414DB9AD06BC266042CA9E",1)</v>
      </c>
    </row>
    <row r="52" ht="69.95" customHeight="1" spans="1:10">
      <c r="A52" s="5">
        <v>50</v>
      </c>
      <c r="B52" s="9"/>
      <c r="C52" s="7" t="s">
        <v>151</v>
      </c>
      <c r="D52" s="7" t="s">
        <v>152</v>
      </c>
      <c r="E52" s="17">
        <v>10</v>
      </c>
      <c r="F52" s="7" t="s">
        <v>138</v>
      </c>
      <c r="G52" s="16"/>
      <c r="H52" s="7">
        <v>20</v>
      </c>
      <c r="I52" s="7">
        <f t="shared" si="0"/>
        <v>200</v>
      </c>
      <c r="J52" s="7" t="str">
        <f>_xlfn.DISPIMG("ID_8E28D4064DAB4F398E5EDD2B1F42C3EA",1)</f>
        <v>=DISPIMG("ID_8E28D4064DAB4F398E5EDD2B1F42C3EA",1)</v>
      </c>
    </row>
    <row r="53" ht="69.95" customHeight="1" spans="1:10">
      <c r="A53" s="5">
        <v>51</v>
      </c>
      <c r="B53" s="9"/>
      <c r="C53" s="7" t="s">
        <v>153</v>
      </c>
      <c r="D53" s="7" t="s">
        <v>154</v>
      </c>
      <c r="E53" s="17">
        <v>20</v>
      </c>
      <c r="F53" s="7" t="s">
        <v>155</v>
      </c>
      <c r="G53" s="7" t="s">
        <v>156</v>
      </c>
      <c r="H53" s="7">
        <v>2</v>
      </c>
      <c r="I53" s="7">
        <f t="shared" si="0"/>
        <v>40</v>
      </c>
      <c r="J53" s="7" t="str">
        <f>_xlfn.DISPIMG("ID_154FBAC4A9FB4827B1F01DD7EA65E91C",1)</f>
        <v>=DISPIMG("ID_154FBAC4A9FB4827B1F01DD7EA65E91C",1)</v>
      </c>
    </row>
    <row r="54" ht="69.95" customHeight="1" spans="1:10">
      <c r="A54" s="5">
        <v>52</v>
      </c>
      <c r="B54" s="9"/>
      <c r="C54" s="7" t="s">
        <v>153</v>
      </c>
      <c r="D54" s="7" t="s">
        <v>157</v>
      </c>
      <c r="E54" s="17">
        <v>20</v>
      </c>
      <c r="F54" s="7" t="s">
        <v>155</v>
      </c>
      <c r="G54" s="7" t="s">
        <v>156</v>
      </c>
      <c r="H54" s="7">
        <v>2</v>
      </c>
      <c r="I54" s="7">
        <f t="shared" si="0"/>
        <v>40</v>
      </c>
      <c r="J54" s="7" t="str">
        <f>_xlfn.DISPIMG("ID_B46588529BC749AF8ECABE7CE32948B1",1)</f>
        <v>=DISPIMG("ID_B46588529BC749AF8ECABE7CE32948B1",1)</v>
      </c>
    </row>
    <row r="55" ht="69.95" customHeight="1" spans="1:10">
      <c r="A55" s="5">
        <v>53</v>
      </c>
      <c r="B55" s="9"/>
      <c r="C55" s="7" t="s">
        <v>158</v>
      </c>
      <c r="D55" s="7"/>
      <c r="E55" s="17">
        <v>2</v>
      </c>
      <c r="F55" s="7" t="s">
        <v>138</v>
      </c>
      <c r="G55" s="7" t="s">
        <v>159</v>
      </c>
      <c r="H55" s="7">
        <v>25</v>
      </c>
      <c r="I55" s="7">
        <f t="shared" si="0"/>
        <v>50</v>
      </c>
      <c r="J55" s="7" t="str">
        <f>_xlfn.DISPIMG("ID_D2CE812C23CE4306B2BF71D138E724FA",1)</f>
        <v>=DISPIMG("ID_D2CE812C23CE4306B2BF71D138E724FA",1)</v>
      </c>
    </row>
    <row r="56" ht="69.95" customHeight="1" spans="1:10">
      <c r="A56" s="5">
        <v>54</v>
      </c>
      <c r="B56" s="9"/>
      <c r="C56" s="7" t="s">
        <v>160</v>
      </c>
      <c r="D56" s="7"/>
      <c r="E56" s="17">
        <v>1</v>
      </c>
      <c r="F56" s="7" t="s">
        <v>124</v>
      </c>
      <c r="G56" s="7" t="s">
        <v>161</v>
      </c>
      <c r="H56" s="7">
        <v>10</v>
      </c>
      <c r="I56" s="7">
        <f t="shared" si="0"/>
        <v>10</v>
      </c>
      <c r="J56" s="7" t="str">
        <f>_xlfn.DISPIMG("ID_08751F3CDFF2484BA18B4ED99D15C13E",1)</f>
        <v>=DISPIMG("ID_08751F3CDFF2484BA18B4ED99D15C13E",1)</v>
      </c>
    </row>
    <row r="57" ht="69.95" customHeight="1" spans="1:10">
      <c r="A57" s="5">
        <v>55</v>
      </c>
      <c r="B57" s="9"/>
      <c r="C57" s="7" t="s">
        <v>162</v>
      </c>
      <c r="D57" s="7" t="s">
        <v>163</v>
      </c>
      <c r="E57" s="17">
        <v>2</v>
      </c>
      <c r="F57" s="7" t="s">
        <v>164</v>
      </c>
      <c r="G57" s="7" t="s">
        <v>165</v>
      </c>
      <c r="H57" s="7">
        <v>310</v>
      </c>
      <c r="I57" s="7">
        <f t="shared" si="0"/>
        <v>620</v>
      </c>
      <c r="J57" s="7" t="str">
        <f>_xlfn.DISPIMG("ID_827BDC4AA30146AC8E276AAA1E8454B6",1)</f>
        <v>=DISPIMG("ID_827BDC4AA30146AC8E276AAA1E8454B6",1)</v>
      </c>
    </row>
    <row r="58" ht="69.95" customHeight="1" spans="1:10">
      <c r="A58" s="5">
        <v>56</v>
      </c>
      <c r="B58" s="9"/>
      <c r="C58" s="7" t="s">
        <v>166</v>
      </c>
      <c r="D58" s="7" t="s">
        <v>167</v>
      </c>
      <c r="E58" s="17">
        <v>40</v>
      </c>
      <c r="F58" s="7" t="s">
        <v>14</v>
      </c>
      <c r="G58" s="7" t="s">
        <v>168</v>
      </c>
      <c r="H58" s="7">
        <v>22</v>
      </c>
      <c r="I58" s="7">
        <f t="shared" si="0"/>
        <v>880</v>
      </c>
      <c r="J58" s="7" t="str">
        <f>_xlfn.DISPIMG("ID_6F0005F926DC4252A081F624BF8D17D9",1)</f>
        <v>=DISPIMG("ID_6F0005F926DC4252A081F624BF8D17D9",1)</v>
      </c>
    </row>
    <row r="59" ht="69.95" customHeight="1" spans="1:10">
      <c r="A59" s="5">
        <v>57</v>
      </c>
      <c r="B59" s="9"/>
      <c r="C59" s="7" t="s">
        <v>169</v>
      </c>
      <c r="D59" s="7" t="s">
        <v>170</v>
      </c>
      <c r="E59" s="17">
        <v>20</v>
      </c>
      <c r="F59" s="7" t="s">
        <v>14</v>
      </c>
      <c r="G59" s="7" t="s">
        <v>171</v>
      </c>
      <c r="H59" s="7">
        <v>25</v>
      </c>
      <c r="I59" s="7">
        <f t="shared" si="0"/>
        <v>500</v>
      </c>
      <c r="J59" s="7" t="str">
        <f>_xlfn.DISPIMG("ID_070AD1687E274625A37590F98069CD02",1)</f>
        <v>=DISPIMG("ID_070AD1687E274625A37590F98069CD02",1)</v>
      </c>
    </row>
    <row r="60" ht="69.95" customHeight="1" spans="1:10">
      <c r="A60" s="5">
        <v>58</v>
      </c>
      <c r="B60" s="9"/>
      <c r="C60" s="7" t="s">
        <v>172</v>
      </c>
      <c r="D60" s="7" t="s">
        <v>173</v>
      </c>
      <c r="E60" s="17">
        <v>20</v>
      </c>
      <c r="F60" s="7" t="s">
        <v>14</v>
      </c>
      <c r="G60" s="7" t="s">
        <v>174</v>
      </c>
      <c r="H60" s="7">
        <v>35</v>
      </c>
      <c r="I60" s="7">
        <f t="shared" si="0"/>
        <v>700</v>
      </c>
      <c r="J60" s="7" t="str">
        <f>_xlfn.DISPIMG("ID_4E166A60D5194EA386565FD902475459",1)</f>
        <v>=DISPIMG("ID_4E166A60D5194EA386565FD902475459",1)</v>
      </c>
    </row>
    <row r="61" ht="69.95" customHeight="1" spans="1:10">
      <c r="A61" s="5">
        <v>59</v>
      </c>
      <c r="B61" s="9"/>
      <c r="C61" s="7" t="s">
        <v>175</v>
      </c>
      <c r="D61" s="7" t="s">
        <v>176</v>
      </c>
      <c r="E61" s="17">
        <v>10</v>
      </c>
      <c r="F61" s="7" t="s">
        <v>177</v>
      </c>
      <c r="G61" s="17" t="s">
        <v>178</v>
      </c>
      <c r="H61" s="7">
        <v>11</v>
      </c>
      <c r="I61" s="7">
        <f t="shared" si="0"/>
        <v>110</v>
      </c>
      <c r="J61" s="7" t="str">
        <f>_xlfn.DISPIMG("ID_EC7382D34981498294BEC8252764367A",1)</f>
        <v>=DISPIMG("ID_EC7382D34981498294BEC8252764367A",1)</v>
      </c>
    </row>
    <row r="62" ht="69.95" customHeight="1" spans="1:10">
      <c r="A62" s="5">
        <v>60</v>
      </c>
      <c r="B62" s="9"/>
      <c r="C62" s="7" t="s">
        <v>179</v>
      </c>
      <c r="D62" s="7" t="s">
        <v>180</v>
      </c>
      <c r="E62" s="17">
        <v>10</v>
      </c>
      <c r="F62" s="7" t="s">
        <v>155</v>
      </c>
      <c r="G62" s="9"/>
      <c r="H62" s="7">
        <v>10</v>
      </c>
      <c r="I62" s="7">
        <f t="shared" si="0"/>
        <v>100</v>
      </c>
      <c r="J62" s="7" t="str">
        <f>_xlfn.DISPIMG("ID_993E17BEFD7E47139CB7488E9EEE2114",1)</f>
        <v>=DISPIMG("ID_993E17BEFD7E47139CB7488E9EEE2114",1)</v>
      </c>
    </row>
    <row r="63" ht="69.95" customHeight="1" spans="1:10">
      <c r="A63" s="5">
        <v>61</v>
      </c>
      <c r="B63" s="9"/>
      <c r="C63" s="7" t="s">
        <v>181</v>
      </c>
      <c r="D63" s="7" t="s">
        <v>182</v>
      </c>
      <c r="E63" s="17">
        <v>4</v>
      </c>
      <c r="F63" s="7" t="s">
        <v>120</v>
      </c>
      <c r="G63" s="9"/>
      <c r="H63" s="7">
        <v>115</v>
      </c>
      <c r="I63" s="7">
        <f t="shared" si="0"/>
        <v>460</v>
      </c>
      <c r="J63" s="7" t="str">
        <f>_xlfn.DISPIMG("ID_DD89EFB252AC4821ADCA61242CD8D5FC",1)</f>
        <v>=DISPIMG("ID_DD89EFB252AC4821ADCA61242CD8D5FC",1)</v>
      </c>
    </row>
    <row r="64" ht="69.95" customHeight="1" spans="1:10">
      <c r="A64" s="5">
        <v>62</v>
      </c>
      <c r="B64" s="9"/>
      <c r="C64" s="7" t="s">
        <v>183</v>
      </c>
      <c r="D64" s="7" t="s">
        <v>184</v>
      </c>
      <c r="E64" s="17">
        <v>8</v>
      </c>
      <c r="F64" s="7" t="s">
        <v>120</v>
      </c>
      <c r="G64" s="9"/>
      <c r="H64" s="7">
        <v>65</v>
      </c>
      <c r="I64" s="7">
        <f t="shared" si="0"/>
        <v>520</v>
      </c>
      <c r="J64" s="7" t="str">
        <f>_xlfn.DISPIMG("ID_A1C95C13A7E846119BDDCB241650C08C",1)</f>
        <v>=DISPIMG("ID_A1C95C13A7E846119BDDCB241650C08C",1)</v>
      </c>
    </row>
    <row r="65" ht="69.95" customHeight="1" spans="1:10">
      <c r="A65" s="5">
        <v>63</v>
      </c>
      <c r="B65" s="9"/>
      <c r="C65" s="7" t="s">
        <v>185</v>
      </c>
      <c r="D65" s="7" t="s">
        <v>186</v>
      </c>
      <c r="E65" s="17">
        <v>8</v>
      </c>
      <c r="F65" s="7" t="s">
        <v>14</v>
      </c>
      <c r="G65" s="9"/>
      <c r="H65" s="7">
        <v>75</v>
      </c>
      <c r="I65" s="7">
        <f t="shared" si="0"/>
        <v>600</v>
      </c>
      <c r="J65" s="7" t="str">
        <f>_xlfn.DISPIMG("ID_026A54663A2745F88836EED2C4F34578",1)</f>
        <v>=DISPIMG("ID_026A54663A2745F88836EED2C4F34578",1)</v>
      </c>
    </row>
    <row r="66" ht="69.95" customHeight="1" spans="1:10">
      <c r="A66" s="5">
        <v>64</v>
      </c>
      <c r="B66" s="9"/>
      <c r="C66" s="7" t="s">
        <v>187</v>
      </c>
      <c r="D66" s="7" t="s">
        <v>188</v>
      </c>
      <c r="E66" s="17">
        <v>8</v>
      </c>
      <c r="F66" s="7" t="s">
        <v>14</v>
      </c>
      <c r="G66" s="16"/>
      <c r="H66" s="7">
        <v>350</v>
      </c>
      <c r="I66" s="7">
        <f t="shared" si="0"/>
        <v>2800</v>
      </c>
      <c r="J66" s="7" t="str">
        <f>_xlfn.DISPIMG("ID_88FA431ACEAD4EFFBC1BAB4B061B0478",1)</f>
        <v>=DISPIMG("ID_88FA431ACEAD4EFFBC1BAB4B061B0478",1)</v>
      </c>
    </row>
    <row r="67" ht="69.95" customHeight="1" spans="1:10">
      <c r="A67" s="5">
        <v>65</v>
      </c>
      <c r="B67" s="9"/>
      <c r="C67" s="7" t="s">
        <v>189</v>
      </c>
      <c r="D67" s="7" t="s">
        <v>190</v>
      </c>
      <c r="E67" s="17">
        <v>1</v>
      </c>
      <c r="F67" s="7" t="s">
        <v>120</v>
      </c>
      <c r="G67" s="17" t="s">
        <v>191</v>
      </c>
      <c r="H67" s="7">
        <v>397</v>
      </c>
      <c r="I67" s="7">
        <f t="shared" ref="I67:I120" si="1">H67*E67</f>
        <v>397</v>
      </c>
      <c r="J67" s="7" t="str">
        <f>_xlfn.DISPIMG("ID_5B664A1B5E154D54B1424C424ED3A2D9",1)</f>
        <v>=DISPIMG("ID_5B664A1B5E154D54B1424C424ED3A2D9",1)</v>
      </c>
    </row>
    <row r="68" ht="69.95" customHeight="1" spans="1:10">
      <c r="A68" s="5">
        <v>66</v>
      </c>
      <c r="B68" s="9"/>
      <c r="C68" s="7" t="s">
        <v>189</v>
      </c>
      <c r="D68" s="7" t="s">
        <v>192</v>
      </c>
      <c r="E68" s="17">
        <v>2</v>
      </c>
      <c r="F68" s="7" t="s">
        <v>120</v>
      </c>
      <c r="G68" s="17" t="s">
        <v>193</v>
      </c>
      <c r="H68" s="7">
        <v>204</v>
      </c>
      <c r="I68" s="7">
        <f t="shared" si="1"/>
        <v>408</v>
      </c>
      <c r="J68" s="7" t="str">
        <f>_xlfn.DISPIMG("ID_F5FF983526B64381A6D77B99B2ADA250",1)</f>
        <v>=DISPIMG("ID_F5FF983526B64381A6D77B99B2ADA250",1)</v>
      </c>
    </row>
    <row r="69" ht="69.95" customHeight="1" spans="1:10">
      <c r="A69" s="5">
        <v>67</v>
      </c>
      <c r="B69" s="9"/>
      <c r="C69" s="7" t="s">
        <v>194</v>
      </c>
      <c r="D69" s="7" t="s">
        <v>195</v>
      </c>
      <c r="E69" s="17">
        <v>5</v>
      </c>
      <c r="F69" s="7" t="s">
        <v>124</v>
      </c>
      <c r="G69" s="17" t="s">
        <v>196</v>
      </c>
      <c r="H69" s="7">
        <v>20</v>
      </c>
      <c r="I69" s="7">
        <f t="shared" si="1"/>
        <v>100</v>
      </c>
      <c r="J69" s="7" t="str">
        <f>_xlfn.DISPIMG("ID_172E978A203F421C9AFFB513C524905F",1)</f>
        <v>=DISPIMG("ID_172E978A203F421C9AFFB513C524905F",1)</v>
      </c>
    </row>
    <row r="70" ht="69.95" customHeight="1" spans="1:10">
      <c r="A70" s="5">
        <v>68</v>
      </c>
      <c r="B70" s="9"/>
      <c r="C70" s="7" t="s">
        <v>194</v>
      </c>
      <c r="D70" s="7" t="s">
        <v>197</v>
      </c>
      <c r="E70" s="17">
        <v>5</v>
      </c>
      <c r="F70" s="7" t="s">
        <v>124</v>
      </c>
      <c r="G70" s="17" t="s">
        <v>196</v>
      </c>
      <c r="H70" s="7">
        <v>20</v>
      </c>
      <c r="I70" s="7">
        <f t="shared" si="1"/>
        <v>100</v>
      </c>
      <c r="J70" s="7" t="str">
        <f>_xlfn.DISPIMG("ID_A5EE995354424265927DC6DE1270934A",1)</f>
        <v>=DISPIMG("ID_A5EE995354424265927DC6DE1270934A",1)</v>
      </c>
    </row>
    <row r="71" ht="69.95" customHeight="1" spans="1:10">
      <c r="A71" s="5">
        <v>69</v>
      </c>
      <c r="B71" s="9"/>
      <c r="C71" s="7" t="s">
        <v>194</v>
      </c>
      <c r="D71" s="7" t="s">
        <v>198</v>
      </c>
      <c r="E71" s="17">
        <v>5</v>
      </c>
      <c r="F71" s="7" t="s">
        <v>124</v>
      </c>
      <c r="G71" s="17" t="s">
        <v>196</v>
      </c>
      <c r="H71" s="7">
        <v>20</v>
      </c>
      <c r="I71" s="7">
        <f t="shared" si="1"/>
        <v>100</v>
      </c>
      <c r="J71" s="7" t="str">
        <f>_xlfn.DISPIMG("ID_C56321F9E65B465E9DBEBF1121B20BEF",1)</f>
        <v>=DISPIMG("ID_C56321F9E65B465E9DBEBF1121B20BEF",1)</v>
      </c>
    </row>
    <row r="72" ht="69.95" customHeight="1" spans="1:10">
      <c r="A72" s="5">
        <v>70</v>
      </c>
      <c r="B72" s="9"/>
      <c r="C72" s="7" t="s">
        <v>199</v>
      </c>
      <c r="D72" s="7" t="s">
        <v>195</v>
      </c>
      <c r="E72" s="17">
        <v>5</v>
      </c>
      <c r="F72" s="7" t="s">
        <v>124</v>
      </c>
      <c r="G72" s="17" t="s">
        <v>200</v>
      </c>
      <c r="H72" s="7">
        <v>20</v>
      </c>
      <c r="I72" s="7">
        <f t="shared" si="1"/>
        <v>100</v>
      </c>
      <c r="J72" s="7" t="str">
        <f>_xlfn.DISPIMG("ID_52672960195541C08E4BBD0C3F5F80FE",1)</f>
        <v>=DISPIMG("ID_52672960195541C08E4BBD0C3F5F80FE",1)</v>
      </c>
    </row>
    <row r="73" ht="69.95" customHeight="1" spans="1:10">
      <c r="A73" s="5">
        <v>71</v>
      </c>
      <c r="B73" s="9"/>
      <c r="C73" s="7" t="s">
        <v>199</v>
      </c>
      <c r="D73" s="7" t="s">
        <v>197</v>
      </c>
      <c r="E73" s="17">
        <v>5</v>
      </c>
      <c r="F73" s="7" t="s">
        <v>124</v>
      </c>
      <c r="G73" s="17" t="s">
        <v>200</v>
      </c>
      <c r="H73" s="7">
        <v>20</v>
      </c>
      <c r="I73" s="7">
        <f t="shared" si="1"/>
        <v>100</v>
      </c>
      <c r="J73" s="7" t="str">
        <f>_xlfn.DISPIMG("ID_562B4F7DA4FD4A05B73E9C5F57631E2F",1)</f>
        <v>=DISPIMG("ID_562B4F7DA4FD4A05B73E9C5F57631E2F",1)</v>
      </c>
    </row>
    <row r="74" ht="69.95" customHeight="1" spans="1:10">
      <c r="A74" s="5">
        <v>72</v>
      </c>
      <c r="B74" s="9"/>
      <c r="C74" s="7" t="s">
        <v>199</v>
      </c>
      <c r="D74" s="7" t="s">
        <v>198</v>
      </c>
      <c r="E74" s="17">
        <v>5</v>
      </c>
      <c r="F74" s="7" t="s">
        <v>124</v>
      </c>
      <c r="G74" s="17" t="s">
        <v>200</v>
      </c>
      <c r="H74" s="7">
        <v>20</v>
      </c>
      <c r="I74" s="7">
        <f t="shared" si="1"/>
        <v>100</v>
      </c>
      <c r="J74" s="7" t="str">
        <f>_xlfn.DISPIMG("ID_7446EDDD43304DF6B2EDFCE631B508CD",1)</f>
        <v>=DISPIMG("ID_7446EDDD43304DF6B2EDFCE631B508CD",1)</v>
      </c>
    </row>
    <row r="75" ht="69.95" customHeight="1" spans="1:10">
      <c r="A75" s="5">
        <v>73</v>
      </c>
      <c r="B75" s="9"/>
      <c r="C75" s="7" t="s">
        <v>201</v>
      </c>
      <c r="D75" s="7" t="s">
        <v>202</v>
      </c>
      <c r="E75" s="17">
        <v>100</v>
      </c>
      <c r="F75" s="7" t="s">
        <v>203</v>
      </c>
      <c r="G75" s="17" t="s">
        <v>204</v>
      </c>
      <c r="H75" s="7">
        <v>6</v>
      </c>
      <c r="I75" s="7">
        <f t="shared" si="1"/>
        <v>600</v>
      </c>
      <c r="J75" s="7" t="str">
        <f>_xlfn.DISPIMG("ID_BA66D1A42714485D8C9ABDA513FE2590",1)</f>
        <v>=DISPIMG("ID_BA66D1A42714485D8C9ABDA513FE2590",1)</v>
      </c>
    </row>
    <row r="76" ht="69.95" customHeight="1" spans="1:10">
      <c r="A76" s="5">
        <v>74</v>
      </c>
      <c r="B76" s="9"/>
      <c r="C76" s="7" t="s">
        <v>201</v>
      </c>
      <c r="D76" s="7" t="s">
        <v>205</v>
      </c>
      <c r="E76" s="17">
        <v>160</v>
      </c>
      <c r="F76" s="7" t="s">
        <v>203</v>
      </c>
      <c r="G76" s="17" t="s">
        <v>206</v>
      </c>
      <c r="H76" s="7">
        <v>8</v>
      </c>
      <c r="I76" s="7">
        <f t="shared" si="1"/>
        <v>1280</v>
      </c>
      <c r="J76" s="7" t="str">
        <f>_xlfn.DISPIMG("ID_579848119439424484813ECE992FD7D2",1)</f>
        <v>=DISPIMG("ID_579848119439424484813ECE992FD7D2",1)</v>
      </c>
    </row>
    <row r="77" ht="69.95" customHeight="1" spans="1:10">
      <c r="A77" s="5">
        <v>75</v>
      </c>
      <c r="B77" s="9"/>
      <c r="C77" s="7" t="s">
        <v>201</v>
      </c>
      <c r="D77" s="7" t="s">
        <v>207</v>
      </c>
      <c r="E77" s="17">
        <v>100</v>
      </c>
      <c r="F77" s="7" t="s">
        <v>203</v>
      </c>
      <c r="G77" s="17" t="s">
        <v>204</v>
      </c>
      <c r="H77" s="7">
        <v>10</v>
      </c>
      <c r="I77" s="7">
        <f t="shared" si="1"/>
        <v>1000</v>
      </c>
      <c r="J77" s="7" t="str">
        <f>_xlfn.DISPIMG("ID_45362C9A075A40D19C3B18374E21D29A",1)</f>
        <v>=DISPIMG("ID_45362C9A075A40D19C3B18374E21D29A",1)</v>
      </c>
    </row>
    <row r="78" ht="69.95" customHeight="1" spans="1:10">
      <c r="A78" s="5">
        <v>76</v>
      </c>
      <c r="B78" s="16"/>
      <c r="C78" s="7" t="s">
        <v>208</v>
      </c>
      <c r="D78" s="7" t="s">
        <v>209</v>
      </c>
      <c r="E78" s="17">
        <v>5</v>
      </c>
      <c r="F78" s="7" t="s">
        <v>210</v>
      </c>
      <c r="G78" s="17" t="s">
        <v>211</v>
      </c>
      <c r="H78" s="7">
        <v>90</v>
      </c>
      <c r="I78" s="7">
        <f t="shared" si="1"/>
        <v>450</v>
      </c>
      <c r="J78" s="7" t="str">
        <f>_xlfn.DISPIMG("ID_031A7EF1C468418BBE3E0C7728645353",1)</f>
        <v>=DISPIMG("ID_031A7EF1C468418BBE3E0C7728645353",1)</v>
      </c>
    </row>
    <row r="79" ht="69.95" customHeight="1" spans="1:10">
      <c r="A79" s="5">
        <v>77</v>
      </c>
      <c r="B79" s="7" t="s">
        <v>212</v>
      </c>
      <c r="C79" s="7" t="s">
        <v>213</v>
      </c>
      <c r="D79" s="7" t="s">
        <v>214</v>
      </c>
      <c r="E79" s="18">
        <v>4</v>
      </c>
      <c r="F79" s="7" t="s">
        <v>120</v>
      </c>
      <c r="G79" s="18"/>
      <c r="H79" s="7">
        <v>65</v>
      </c>
      <c r="I79" s="7">
        <f t="shared" si="1"/>
        <v>260</v>
      </c>
      <c r="J79" s="19" t="str">
        <f>_xlfn.DISPIMG("ID_BE0F8FF562F2449DA25544221BB93C03",1)</f>
        <v>=DISPIMG("ID_BE0F8FF562F2449DA25544221BB93C03",1)</v>
      </c>
    </row>
    <row r="80" ht="69.95" customHeight="1" spans="1:10">
      <c r="A80" s="5">
        <v>78</v>
      </c>
      <c r="B80" s="9"/>
      <c r="C80" s="7" t="s">
        <v>215</v>
      </c>
      <c r="D80" s="7" t="s">
        <v>214</v>
      </c>
      <c r="E80" s="18">
        <v>2</v>
      </c>
      <c r="F80" s="7" t="s">
        <v>120</v>
      </c>
      <c r="G80" s="18"/>
      <c r="H80" s="7">
        <v>217</v>
      </c>
      <c r="I80" s="7">
        <f t="shared" si="1"/>
        <v>434</v>
      </c>
      <c r="J80" s="19" t="str">
        <f>_xlfn.DISPIMG("ID_8BEA23198FB74FAF80A62567A7080F9A",1)</f>
        <v>=DISPIMG("ID_8BEA23198FB74FAF80A62567A7080F9A",1)</v>
      </c>
    </row>
    <row r="81" ht="69.95" customHeight="1" spans="1:10">
      <c r="A81" s="5">
        <v>79</v>
      </c>
      <c r="B81" s="9"/>
      <c r="C81" s="7" t="s">
        <v>216</v>
      </c>
      <c r="D81" s="7" t="s">
        <v>214</v>
      </c>
      <c r="E81" s="18">
        <v>4</v>
      </c>
      <c r="F81" s="7" t="s">
        <v>120</v>
      </c>
      <c r="G81" s="18"/>
      <c r="H81" s="7">
        <v>25</v>
      </c>
      <c r="I81" s="7">
        <f t="shared" si="1"/>
        <v>100</v>
      </c>
      <c r="J81" s="19" t="str">
        <f>_xlfn.DISPIMG("ID_AA52C7B5E02A498F9797A5DD42D6F8F1",1)</f>
        <v>=DISPIMG("ID_AA52C7B5E02A498F9797A5DD42D6F8F1",1)</v>
      </c>
    </row>
    <row r="82" ht="69.95" customHeight="1" spans="1:10">
      <c r="A82" s="5">
        <v>80</v>
      </c>
      <c r="B82" s="9"/>
      <c r="C82" s="7" t="s">
        <v>217</v>
      </c>
      <c r="D82" s="7" t="s">
        <v>218</v>
      </c>
      <c r="E82" s="18">
        <v>1</v>
      </c>
      <c r="F82" s="7" t="s">
        <v>14</v>
      </c>
      <c r="G82" s="18" t="s">
        <v>14</v>
      </c>
      <c r="H82" s="7">
        <v>40</v>
      </c>
      <c r="I82" s="7">
        <f t="shared" si="1"/>
        <v>40</v>
      </c>
      <c r="J82" s="19" t="str">
        <f>_xlfn.DISPIMG("ID_331648E247424A168586002F01A1882D",1)</f>
        <v>=DISPIMG("ID_331648E247424A168586002F01A1882D",1)</v>
      </c>
    </row>
    <row r="83" ht="69.95" customHeight="1" spans="1:10">
      <c r="A83" s="5">
        <v>81</v>
      </c>
      <c r="B83" s="9"/>
      <c r="C83" s="7" t="s">
        <v>219</v>
      </c>
      <c r="D83" s="7" t="s">
        <v>218</v>
      </c>
      <c r="E83" s="18">
        <v>2</v>
      </c>
      <c r="F83" s="7" t="s">
        <v>138</v>
      </c>
      <c r="G83" s="18"/>
      <c r="H83" s="7">
        <v>397</v>
      </c>
      <c r="I83" s="7">
        <f t="shared" si="1"/>
        <v>794</v>
      </c>
      <c r="J83" s="19" t="str">
        <f>_xlfn.DISPIMG("ID_FBED704284EB48FAB4A526A107D7437F",1)</f>
        <v>=DISPIMG("ID_FBED704284EB48FAB4A526A107D7437F",1)</v>
      </c>
    </row>
    <row r="84" ht="69.95" customHeight="1" spans="1:10">
      <c r="A84" s="5">
        <v>82</v>
      </c>
      <c r="B84" s="9"/>
      <c r="C84" s="7" t="s">
        <v>220</v>
      </c>
      <c r="D84" s="7" t="s">
        <v>218</v>
      </c>
      <c r="E84" s="18">
        <v>2</v>
      </c>
      <c r="F84" s="7" t="s">
        <v>120</v>
      </c>
      <c r="G84" s="18"/>
      <c r="H84" s="7">
        <v>45</v>
      </c>
      <c r="I84" s="7">
        <f t="shared" si="1"/>
        <v>90</v>
      </c>
      <c r="J84" s="19" t="str">
        <f>_xlfn.DISPIMG("ID_7D226E74097E48429032FD13A552ECFB",1)</f>
        <v>=DISPIMG("ID_7D226E74097E48429032FD13A552ECFB",1)</v>
      </c>
    </row>
    <row r="85" ht="69.95" customHeight="1" spans="1:10">
      <c r="A85" s="5">
        <v>83</v>
      </c>
      <c r="B85" s="9"/>
      <c r="C85" s="7" t="s">
        <v>221</v>
      </c>
      <c r="D85" s="7" t="s">
        <v>218</v>
      </c>
      <c r="E85" s="18">
        <v>2</v>
      </c>
      <c r="F85" s="7" t="s">
        <v>120</v>
      </c>
      <c r="G85" s="18"/>
      <c r="H85" s="7">
        <v>20</v>
      </c>
      <c r="I85" s="7">
        <f t="shared" si="1"/>
        <v>40</v>
      </c>
      <c r="J85" s="19" t="str">
        <f>_xlfn.DISPIMG("ID_DD954297C14B49F4927B4549786DA1F1",1)</f>
        <v>=DISPIMG("ID_DD954297C14B49F4927B4549786DA1F1",1)</v>
      </c>
    </row>
    <row r="86" ht="69.95" customHeight="1" spans="1:10">
      <c r="A86" s="5">
        <v>84</v>
      </c>
      <c r="B86" s="9"/>
      <c r="C86" s="7" t="s">
        <v>222</v>
      </c>
      <c r="D86" s="7" t="s">
        <v>218</v>
      </c>
      <c r="E86" s="18">
        <v>2</v>
      </c>
      <c r="F86" s="7" t="s">
        <v>14</v>
      </c>
      <c r="G86" s="18"/>
      <c r="H86" s="7">
        <v>193</v>
      </c>
      <c r="I86" s="7">
        <f t="shared" si="1"/>
        <v>386</v>
      </c>
      <c r="J86" s="19" t="str">
        <f>_xlfn.DISPIMG("ID_6B29087FA91D482AA411AD53FB3BECE0",1)</f>
        <v>=DISPIMG("ID_6B29087FA91D482AA411AD53FB3BECE0",1)</v>
      </c>
    </row>
    <row r="87" ht="69.95" customHeight="1" spans="1:10">
      <c r="A87" s="5">
        <v>85</v>
      </c>
      <c r="B87" s="9"/>
      <c r="C87" s="7" t="s">
        <v>223</v>
      </c>
      <c r="D87" s="7" t="s">
        <v>218</v>
      </c>
      <c r="E87" s="18">
        <v>2</v>
      </c>
      <c r="F87" s="7" t="s">
        <v>120</v>
      </c>
      <c r="G87" s="18"/>
      <c r="H87" s="7">
        <v>12</v>
      </c>
      <c r="I87" s="7">
        <f t="shared" si="1"/>
        <v>24</v>
      </c>
      <c r="J87" s="19" t="str">
        <f>_xlfn.DISPIMG("ID_204B6F28F4BC40BFA5276E4D43DC8839",1)</f>
        <v>=DISPIMG("ID_204B6F28F4BC40BFA5276E4D43DC8839",1)</v>
      </c>
    </row>
    <row r="88" ht="69.95" customHeight="1" spans="1:10">
      <c r="A88" s="5">
        <v>86</v>
      </c>
      <c r="B88" s="9"/>
      <c r="C88" s="7" t="s">
        <v>224</v>
      </c>
      <c r="D88" s="7" t="s">
        <v>218</v>
      </c>
      <c r="E88" s="18">
        <v>2</v>
      </c>
      <c r="F88" s="7" t="s">
        <v>138</v>
      </c>
      <c r="G88" s="18"/>
      <c r="H88" s="7">
        <v>10</v>
      </c>
      <c r="I88" s="7">
        <f t="shared" si="1"/>
        <v>20</v>
      </c>
      <c r="J88" s="19" t="str">
        <f>_xlfn.DISPIMG("ID_260EAD830F604DAB9992F963C1367268",1)</f>
        <v>=DISPIMG("ID_260EAD830F604DAB9992F963C1367268",1)</v>
      </c>
    </row>
    <row r="89" ht="69.95" customHeight="1" spans="1:10">
      <c r="A89" s="5">
        <v>87</v>
      </c>
      <c r="B89" s="9"/>
      <c r="C89" s="7" t="s">
        <v>225</v>
      </c>
      <c r="D89" s="7" t="s">
        <v>218</v>
      </c>
      <c r="E89" s="18">
        <v>2</v>
      </c>
      <c r="F89" s="7" t="s">
        <v>138</v>
      </c>
      <c r="G89" s="18"/>
      <c r="H89" s="7">
        <v>23</v>
      </c>
      <c r="I89" s="7">
        <f t="shared" si="1"/>
        <v>46</v>
      </c>
      <c r="J89" s="19" t="str">
        <f>_xlfn.DISPIMG("ID_18EA93C20AD846E386C3D02F0E62C267",1)</f>
        <v>=DISPIMG("ID_18EA93C20AD846E386C3D02F0E62C267",1)</v>
      </c>
    </row>
    <row r="90" ht="69.95" customHeight="1" spans="1:10">
      <c r="A90" s="5">
        <v>88</v>
      </c>
      <c r="B90" s="9"/>
      <c r="C90" s="7" t="s">
        <v>226</v>
      </c>
      <c r="D90" s="7" t="s">
        <v>218</v>
      </c>
      <c r="E90" s="18">
        <v>1</v>
      </c>
      <c r="F90" s="7" t="s">
        <v>141</v>
      </c>
      <c r="G90" s="7" t="s">
        <v>227</v>
      </c>
      <c r="H90" s="7">
        <v>60</v>
      </c>
      <c r="I90" s="7">
        <f t="shared" si="1"/>
        <v>60</v>
      </c>
      <c r="J90" s="20" t="str">
        <f>_xlfn.DISPIMG("ID_CEC133AF3AEC457489D6E58CA5894A6B",1)</f>
        <v>=DISPIMG("ID_CEC133AF3AEC457489D6E58CA5894A6B",1)</v>
      </c>
    </row>
    <row r="91" ht="69.95" customHeight="1" spans="1:10">
      <c r="A91" s="5">
        <v>89</v>
      </c>
      <c r="B91" s="9"/>
      <c r="C91" s="7" t="s">
        <v>228</v>
      </c>
      <c r="D91" s="7" t="s">
        <v>218</v>
      </c>
      <c r="E91" s="18">
        <v>10</v>
      </c>
      <c r="F91" s="7" t="s">
        <v>229</v>
      </c>
      <c r="G91" s="7" t="s">
        <v>229</v>
      </c>
      <c r="H91" s="7">
        <v>40</v>
      </c>
      <c r="I91" s="7">
        <f t="shared" si="1"/>
        <v>400</v>
      </c>
      <c r="J91" s="20" t="str">
        <f>_xlfn.DISPIMG("ID_66B1B3549868481DB4DD8CE49AA59F86",1)</f>
        <v>=DISPIMG("ID_66B1B3549868481DB4DD8CE49AA59F86",1)</v>
      </c>
    </row>
    <row r="92" ht="69.95" customHeight="1" spans="1:10">
      <c r="A92" s="5">
        <v>90</v>
      </c>
      <c r="B92" s="9"/>
      <c r="C92" s="7" t="s">
        <v>230</v>
      </c>
      <c r="D92" s="7" t="s">
        <v>218</v>
      </c>
      <c r="E92" s="18">
        <v>2</v>
      </c>
      <c r="F92" s="7" t="s">
        <v>231</v>
      </c>
      <c r="G92" s="7" t="s">
        <v>232</v>
      </c>
      <c r="H92" s="7">
        <v>130</v>
      </c>
      <c r="I92" s="7">
        <f t="shared" si="1"/>
        <v>260</v>
      </c>
      <c r="J92" s="20" t="str">
        <f>_xlfn.DISPIMG("ID_3925D09FCF2E4556A5708D779CA40B1D",1)</f>
        <v>=DISPIMG("ID_3925D09FCF2E4556A5708D779CA40B1D",1)</v>
      </c>
    </row>
    <row r="93" ht="69.95" customHeight="1" spans="1:10">
      <c r="A93" s="5">
        <v>91</v>
      </c>
      <c r="B93" s="9"/>
      <c r="C93" s="7" t="s">
        <v>233</v>
      </c>
      <c r="D93" s="7" t="s">
        <v>218</v>
      </c>
      <c r="E93" s="18">
        <v>1</v>
      </c>
      <c r="F93" s="7" t="s">
        <v>120</v>
      </c>
      <c r="G93" s="18"/>
      <c r="H93" s="7">
        <v>80</v>
      </c>
      <c r="I93" s="7">
        <f t="shared" si="1"/>
        <v>80</v>
      </c>
      <c r="J93" s="19" t="str">
        <f>_xlfn.DISPIMG("ID_8FF8017D85AD4DB4AF2B0BB085765721",1)</f>
        <v>=DISPIMG("ID_8FF8017D85AD4DB4AF2B0BB085765721",1)</v>
      </c>
    </row>
    <row r="94" ht="69.95" customHeight="1" spans="1:10">
      <c r="A94" s="5">
        <v>92</v>
      </c>
      <c r="B94" s="9"/>
      <c r="C94" s="7" t="s">
        <v>234</v>
      </c>
      <c r="D94" s="7" t="s">
        <v>235</v>
      </c>
      <c r="E94" s="21">
        <v>6</v>
      </c>
      <c r="F94" s="7" t="s">
        <v>120</v>
      </c>
      <c r="G94" s="21"/>
      <c r="H94" s="7">
        <v>40</v>
      </c>
      <c r="I94" s="7">
        <f t="shared" si="1"/>
        <v>240</v>
      </c>
      <c r="J94" s="22" t="str">
        <f>_xlfn.DISPIMG("ID_8654BEF9A3A04148A9EAC10B02E36E92",1)</f>
        <v>=DISPIMG("ID_8654BEF9A3A04148A9EAC10B02E36E92",1)</v>
      </c>
    </row>
    <row r="95" ht="69.95" customHeight="1" spans="1:10">
      <c r="A95" s="5">
        <v>93</v>
      </c>
      <c r="B95" s="9"/>
      <c r="C95" s="7" t="s">
        <v>236</v>
      </c>
      <c r="D95" s="7" t="s">
        <v>237</v>
      </c>
      <c r="E95" s="21">
        <v>1</v>
      </c>
      <c r="F95" s="7" t="s">
        <v>238</v>
      </c>
      <c r="G95" s="7" t="s">
        <v>239</v>
      </c>
      <c r="H95" s="7">
        <v>40</v>
      </c>
      <c r="I95" s="7">
        <f t="shared" si="1"/>
        <v>40</v>
      </c>
      <c r="J95" s="20" t="str">
        <f>_xlfn.DISPIMG("ID_FCA129B015064490894021DA05105295",1)</f>
        <v>=DISPIMG("ID_FCA129B015064490894021DA05105295",1)</v>
      </c>
    </row>
    <row r="96" ht="69.95" customHeight="1" spans="1:10">
      <c r="A96" s="5">
        <v>94</v>
      </c>
      <c r="B96" s="9"/>
      <c r="C96" s="7" t="s">
        <v>240</v>
      </c>
      <c r="D96" s="7"/>
      <c r="E96" s="21">
        <v>1</v>
      </c>
      <c r="F96" s="7" t="s">
        <v>138</v>
      </c>
      <c r="G96" s="7" t="s">
        <v>138</v>
      </c>
      <c r="H96" s="7">
        <v>55</v>
      </c>
      <c r="I96" s="7">
        <f t="shared" si="1"/>
        <v>55</v>
      </c>
      <c r="J96" s="20" t="str">
        <f>_xlfn.DISPIMG("ID_6D68C5E358BB4D739EEC5DD876F68F6A",1)</f>
        <v>=DISPIMG("ID_6D68C5E358BB4D739EEC5DD876F68F6A",1)</v>
      </c>
    </row>
    <row r="97" ht="69.95" customHeight="1" spans="1:10">
      <c r="A97" s="5">
        <v>95</v>
      </c>
      <c r="B97" s="9"/>
      <c r="C97" s="7" t="s">
        <v>241</v>
      </c>
      <c r="D97" s="7" t="s">
        <v>242</v>
      </c>
      <c r="E97" s="18">
        <v>2</v>
      </c>
      <c r="F97" s="7" t="s">
        <v>120</v>
      </c>
      <c r="G97" s="7" t="s">
        <v>243</v>
      </c>
      <c r="H97" s="7">
        <v>50</v>
      </c>
      <c r="I97" s="7">
        <f t="shared" si="1"/>
        <v>100</v>
      </c>
      <c r="J97" s="20" t="str">
        <f>_xlfn.DISPIMG("ID_EBD1AA4AB5A74EC39F9725B191B687B2",1)</f>
        <v>=DISPIMG("ID_EBD1AA4AB5A74EC39F9725B191B687B2",1)</v>
      </c>
    </row>
    <row r="98" ht="69.95" customHeight="1" spans="1:10">
      <c r="A98" s="5">
        <v>96</v>
      </c>
      <c r="B98" s="9"/>
      <c r="C98" s="7" t="s">
        <v>244</v>
      </c>
      <c r="D98" s="7" t="s">
        <v>245</v>
      </c>
      <c r="E98" s="18">
        <v>1</v>
      </c>
      <c r="F98" s="7" t="s">
        <v>120</v>
      </c>
      <c r="G98" s="7" t="s">
        <v>246</v>
      </c>
      <c r="H98" s="7">
        <v>951</v>
      </c>
      <c r="I98" s="7">
        <f t="shared" si="1"/>
        <v>951</v>
      </c>
      <c r="J98" s="20" t="str">
        <f>_xlfn.DISPIMG("ID_D221110CAF074056976B9A006F3B857C",1)</f>
        <v>=DISPIMG("ID_D221110CAF074056976B9A006F3B857C",1)</v>
      </c>
    </row>
    <row r="99" ht="69.95" customHeight="1" spans="1:10">
      <c r="A99" s="5">
        <v>97</v>
      </c>
      <c r="B99" s="9"/>
      <c r="C99" s="7" t="s">
        <v>247</v>
      </c>
      <c r="D99" s="7" t="s">
        <v>248</v>
      </c>
      <c r="E99" s="18">
        <v>2</v>
      </c>
      <c r="F99" s="7" t="s">
        <v>14</v>
      </c>
      <c r="G99" s="7" t="s">
        <v>249</v>
      </c>
      <c r="H99" s="7">
        <v>60</v>
      </c>
      <c r="I99" s="7">
        <f t="shared" si="1"/>
        <v>120</v>
      </c>
      <c r="J99" s="20" t="str">
        <f>_xlfn.DISPIMG("ID_B9CB9B9519D14C6AA7A1A17D6412EF6F",1)</f>
        <v>=DISPIMG("ID_B9CB9B9519D14C6AA7A1A17D6412EF6F",1)</v>
      </c>
    </row>
    <row r="100" ht="69.95" customHeight="1" spans="1:10">
      <c r="A100" s="5">
        <v>98</v>
      </c>
      <c r="B100" s="9"/>
      <c r="C100" s="7" t="s">
        <v>250</v>
      </c>
      <c r="D100" s="7" t="s">
        <v>251</v>
      </c>
      <c r="E100" s="18">
        <v>2</v>
      </c>
      <c r="F100" s="7" t="s">
        <v>120</v>
      </c>
      <c r="G100" s="7" t="s">
        <v>243</v>
      </c>
      <c r="H100" s="7">
        <v>15</v>
      </c>
      <c r="I100" s="7">
        <f t="shared" si="1"/>
        <v>30</v>
      </c>
      <c r="J100" s="20" t="str">
        <f>_xlfn.DISPIMG("ID_00921A926A22457B9A25C63EC32373F7",1)</f>
        <v>=DISPIMG("ID_00921A926A22457B9A25C63EC32373F7",1)</v>
      </c>
    </row>
    <row r="101" ht="69.95" customHeight="1" spans="1:10">
      <c r="A101" s="5">
        <v>99</v>
      </c>
      <c r="B101" s="9"/>
      <c r="C101" s="7" t="s">
        <v>252</v>
      </c>
      <c r="D101" s="7" t="s">
        <v>253</v>
      </c>
      <c r="E101" s="21">
        <v>2</v>
      </c>
      <c r="F101" s="7" t="s">
        <v>14</v>
      </c>
      <c r="G101" s="7"/>
      <c r="H101" s="7">
        <v>983</v>
      </c>
      <c r="I101" s="7">
        <f t="shared" si="1"/>
        <v>1966</v>
      </c>
      <c r="J101" s="20" t="str">
        <f>_xlfn.DISPIMG("ID_D2A2969999644F62A714E2B95674E504",1)</f>
        <v>=DISPIMG("ID_D2A2969999644F62A714E2B95674E504",1)</v>
      </c>
    </row>
    <row r="102" ht="69.95" customHeight="1" spans="1:10">
      <c r="A102" s="5">
        <v>100</v>
      </c>
      <c r="B102" s="9"/>
      <c r="C102" s="7" t="s">
        <v>254</v>
      </c>
      <c r="D102" s="7" t="s">
        <v>255</v>
      </c>
      <c r="E102" s="21">
        <v>2</v>
      </c>
      <c r="F102" s="7" t="s">
        <v>120</v>
      </c>
      <c r="G102" s="7"/>
      <c r="H102" s="7">
        <v>277</v>
      </c>
      <c r="I102" s="7">
        <f t="shared" si="1"/>
        <v>554</v>
      </c>
      <c r="J102" s="20" t="str">
        <f>_xlfn.DISPIMG("ID_67A21DF17892464B9517EB88233EBBA9",1)</f>
        <v>=DISPIMG("ID_67A21DF17892464B9517EB88233EBBA9",1)</v>
      </c>
    </row>
    <row r="103" ht="69.95" customHeight="1" spans="1:10">
      <c r="A103" s="5">
        <v>101</v>
      </c>
      <c r="B103" s="9"/>
      <c r="C103" s="7" t="s">
        <v>256</v>
      </c>
      <c r="D103" s="7" t="s">
        <v>257</v>
      </c>
      <c r="E103" s="21">
        <v>1</v>
      </c>
      <c r="F103" s="7" t="s">
        <v>258</v>
      </c>
      <c r="G103" s="7" t="s">
        <v>259</v>
      </c>
      <c r="H103" s="7">
        <v>290</v>
      </c>
      <c r="I103" s="7">
        <f t="shared" si="1"/>
        <v>290</v>
      </c>
      <c r="J103" s="20" t="str">
        <f>_xlfn.DISPIMG("ID_50D37D01E8B940518882AA34CD4FC313",1)</f>
        <v>=DISPIMG("ID_50D37D01E8B940518882AA34CD4FC313",1)</v>
      </c>
    </row>
    <row r="104" ht="69.95" customHeight="1" spans="1:10">
      <c r="A104" s="5">
        <v>102</v>
      </c>
      <c r="B104" s="9"/>
      <c r="C104" s="7" t="s">
        <v>260</v>
      </c>
      <c r="D104" s="7"/>
      <c r="E104" s="21">
        <v>3</v>
      </c>
      <c r="F104" s="7" t="s">
        <v>261</v>
      </c>
      <c r="G104" s="7"/>
      <c r="H104" s="7">
        <v>135</v>
      </c>
      <c r="I104" s="7">
        <f t="shared" si="1"/>
        <v>405</v>
      </c>
      <c r="J104" s="20" t="str">
        <f>_xlfn.DISPIMG("ID_4E5DFA656AFC4331B9302A0E0746669D",1)</f>
        <v>=DISPIMG("ID_4E5DFA656AFC4331B9302A0E0746669D",1)</v>
      </c>
    </row>
    <row r="105" ht="69.95" customHeight="1" spans="1:10">
      <c r="A105" s="5">
        <v>103</v>
      </c>
      <c r="B105" s="9"/>
      <c r="C105" s="7" t="s">
        <v>262</v>
      </c>
      <c r="D105" s="7"/>
      <c r="E105" s="21">
        <v>3</v>
      </c>
      <c r="F105" s="7" t="s">
        <v>263</v>
      </c>
      <c r="G105" s="7"/>
      <c r="H105" s="7">
        <v>510</v>
      </c>
      <c r="I105" s="7">
        <f t="shared" si="1"/>
        <v>1530</v>
      </c>
      <c r="J105" s="20" t="str">
        <f>_xlfn.DISPIMG("ID_FA6C335823FA43A49C9FE92881984D59",1)</f>
        <v>=DISPIMG("ID_FA6C335823FA43A49C9FE92881984D59",1)</v>
      </c>
    </row>
    <row r="106" ht="69.95" customHeight="1" spans="1:10">
      <c r="A106" s="5">
        <v>104</v>
      </c>
      <c r="B106" s="9"/>
      <c r="C106" s="7" t="s">
        <v>264</v>
      </c>
      <c r="D106" s="7"/>
      <c r="E106" s="21">
        <v>1</v>
      </c>
      <c r="F106" s="7" t="s">
        <v>14</v>
      </c>
      <c r="G106" s="7" t="s">
        <v>265</v>
      </c>
      <c r="H106" s="7">
        <v>104</v>
      </c>
      <c r="I106" s="7">
        <f t="shared" si="1"/>
        <v>104</v>
      </c>
      <c r="J106" s="20" t="str">
        <f>_xlfn.DISPIMG("ID_8DA2C4AC9A894783802016863F8420EB",1)</f>
        <v>=DISPIMG("ID_8DA2C4AC9A894783802016863F8420EB",1)</v>
      </c>
    </row>
    <row r="107" ht="69.95" customHeight="1" spans="1:10">
      <c r="A107" s="5">
        <v>105</v>
      </c>
      <c r="B107" s="9"/>
      <c r="C107" s="7" t="s">
        <v>266</v>
      </c>
      <c r="D107" s="7"/>
      <c r="E107" s="21">
        <v>2</v>
      </c>
      <c r="F107" s="7" t="s">
        <v>14</v>
      </c>
      <c r="G107" s="7" t="s">
        <v>267</v>
      </c>
      <c r="H107" s="7">
        <v>418</v>
      </c>
      <c r="I107" s="7">
        <f t="shared" si="1"/>
        <v>836</v>
      </c>
      <c r="J107" s="20" t="str">
        <f>_xlfn.DISPIMG("ID_A2F2E7F21ED449998BFC6630706EC00C",1)</f>
        <v>=DISPIMG("ID_A2F2E7F21ED449998BFC6630706EC00C",1)</v>
      </c>
    </row>
    <row r="108" ht="69.95" customHeight="1" spans="1:10">
      <c r="A108" s="5">
        <v>106</v>
      </c>
      <c r="B108" s="9"/>
      <c r="C108" s="7" t="s">
        <v>268</v>
      </c>
      <c r="D108" s="7"/>
      <c r="E108" s="21">
        <v>1</v>
      </c>
      <c r="F108" s="7" t="s">
        <v>269</v>
      </c>
      <c r="G108" s="7" t="s">
        <v>270</v>
      </c>
      <c r="H108" s="7">
        <v>954</v>
      </c>
      <c r="I108" s="7">
        <f t="shared" si="1"/>
        <v>954</v>
      </c>
      <c r="J108" s="20" t="str">
        <f>_xlfn.DISPIMG("ID_8514B6A885344C0188E04E528216007F",1)</f>
        <v>=DISPIMG("ID_8514B6A885344C0188E04E528216007F",1)</v>
      </c>
    </row>
    <row r="109" ht="69.95" customHeight="1" spans="1:10">
      <c r="A109" s="5">
        <v>107</v>
      </c>
      <c r="B109" s="9"/>
      <c r="C109" s="7" t="s">
        <v>271</v>
      </c>
      <c r="D109" s="7"/>
      <c r="E109" s="21">
        <v>1</v>
      </c>
      <c r="F109" s="7" t="s">
        <v>269</v>
      </c>
      <c r="G109" s="7" t="s">
        <v>272</v>
      </c>
      <c r="H109" s="7">
        <v>934</v>
      </c>
      <c r="I109" s="7">
        <f t="shared" si="1"/>
        <v>934</v>
      </c>
      <c r="J109" s="20" t="str">
        <f>_xlfn.DISPIMG("ID_3F66AAA23164404B96F4FBC2E8BB54B0",1)</f>
        <v>=DISPIMG("ID_3F66AAA23164404B96F4FBC2E8BB54B0",1)</v>
      </c>
    </row>
    <row r="110" ht="69.95" customHeight="1" spans="1:10">
      <c r="A110" s="5">
        <v>108</v>
      </c>
      <c r="B110" s="9"/>
      <c r="C110" s="7" t="s">
        <v>273</v>
      </c>
      <c r="D110" s="7"/>
      <c r="E110" s="21">
        <v>2</v>
      </c>
      <c r="F110" s="7" t="s">
        <v>120</v>
      </c>
      <c r="G110" s="7" t="s">
        <v>274</v>
      </c>
      <c r="H110" s="7">
        <v>531</v>
      </c>
      <c r="I110" s="7">
        <f t="shared" si="1"/>
        <v>1062</v>
      </c>
      <c r="J110" s="20" t="str">
        <f>_xlfn.DISPIMG("ID_85ED46B189B14ADCB285EBF9FD495D5B",1)</f>
        <v>=DISPIMG("ID_85ED46B189B14ADCB285EBF9FD495D5B",1)</v>
      </c>
    </row>
    <row r="111" ht="69.95" customHeight="1" spans="1:10">
      <c r="A111" s="5">
        <v>109</v>
      </c>
      <c r="B111" s="9"/>
      <c r="C111" s="7" t="s">
        <v>275</v>
      </c>
      <c r="D111" s="7"/>
      <c r="E111" s="21">
        <v>1</v>
      </c>
      <c r="F111" s="7" t="s">
        <v>269</v>
      </c>
      <c r="G111" s="7" t="s">
        <v>276</v>
      </c>
      <c r="H111" s="7">
        <v>652</v>
      </c>
      <c r="I111" s="7">
        <f t="shared" si="1"/>
        <v>652</v>
      </c>
      <c r="J111" s="20" t="str">
        <f>_xlfn.DISPIMG("ID_675DCD5AFDA5436FBCEAAF38499F1DB7",1)</f>
        <v>=DISPIMG("ID_675DCD5AFDA5436FBCEAAF38499F1DB7",1)</v>
      </c>
    </row>
    <row r="112" ht="69.95" customHeight="1" spans="1:10">
      <c r="A112" s="5">
        <v>110</v>
      </c>
      <c r="B112" s="9"/>
      <c r="C112" s="7" t="s">
        <v>277</v>
      </c>
      <c r="D112" s="7"/>
      <c r="E112" s="21">
        <v>2</v>
      </c>
      <c r="F112" s="7" t="s">
        <v>278</v>
      </c>
      <c r="G112" s="7"/>
      <c r="H112" s="7">
        <v>50</v>
      </c>
      <c r="I112" s="7">
        <f t="shared" si="1"/>
        <v>100</v>
      </c>
      <c r="J112" s="20" t="str">
        <f>_xlfn.DISPIMG("ID_34BA4D7B152C4E2F934B06D568C7D918",1)</f>
        <v>=DISPIMG("ID_34BA4D7B152C4E2F934B06D568C7D918",1)</v>
      </c>
    </row>
    <row r="113" ht="69.95" customHeight="1" spans="1:10">
      <c r="A113" s="5">
        <v>111</v>
      </c>
      <c r="B113" s="9"/>
      <c r="C113" s="7" t="s">
        <v>279</v>
      </c>
      <c r="D113" s="7"/>
      <c r="E113" s="21">
        <v>2</v>
      </c>
      <c r="F113" s="7" t="s">
        <v>14</v>
      </c>
      <c r="G113" s="7"/>
      <c r="H113" s="7">
        <v>179</v>
      </c>
      <c r="I113" s="7">
        <f t="shared" si="1"/>
        <v>358</v>
      </c>
      <c r="J113" s="20" t="str">
        <f>_xlfn.DISPIMG("ID_61A39667CF2F4FA09DC8A690B84C3A55",1)</f>
        <v>=DISPIMG("ID_61A39667CF2F4FA09DC8A690B84C3A55",1)</v>
      </c>
    </row>
    <row r="114" ht="69.95" customHeight="1" spans="1:10">
      <c r="A114" s="5">
        <v>112</v>
      </c>
      <c r="B114" s="9"/>
      <c r="C114" s="7" t="s">
        <v>280</v>
      </c>
      <c r="D114" s="7"/>
      <c r="E114" s="21">
        <v>2</v>
      </c>
      <c r="F114" s="7" t="s">
        <v>263</v>
      </c>
      <c r="G114" s="7"/>
      <c r="H114" s="7">
        <v>25</v>
      </c>
      <c r="I114" s="7">
        <f t="shared" si="1"/>
        <v>50</v>
      </c>
      <c r="J114" s="20" t="str">
        <f>_xlfn.DISPIMG("ID_1A6F344F4ED04F7BA859C1F91FB8EED7",1)</f>
        <v>=DISPIMG("ID_1A6F344F4ED04F7BA859C1F91FB8EED7",1)</v>
      </c>
    </row>
    <row r="115" ht="69.95" customHeight="1" spans="1:10">
      <c r="A115" s="5">
        <v>113</v>
      </c>
      <c r="B115" s="9"/>
      <c r="C115" s="7" t="s">
        <v>281</v>
      </c>
      <c r="D115" s="7"/>
      <c r="E115" s="21">
        <v>2</v>
      </c>
      <c r="F115" s="7" t="s">
        <v>120</v>
      </c>
      <c r="G115" s="7"/>
      <c r="H115" s="7">
        <v>120</v>
      </c>
      <c r="I115" s="7">
        <f t="shared" si="1"/>
        <v>240</v>
      </c>
      <c r="J115" s="20" t="str">
        <f>_xlfn.DISPIMG("ID_B8B8066D2A494401A7BDE78C4BF4AC9F",1)</f>
        <v>=DISPIMG("ID_B8B8066D2A494401A7BDE78C4BF4AC9F",1)</v>
      </c>
    </row>
    <row r="116" ht="69.95" customHeight="1" spans="1:10">
      <c r="A116" s="5">
        <v>114</v>
      </c>
      <c r="B116" s="16"/>
      <c r="C116" s="7" t="s">
        <v>282</v>
      </c>
      <c r="D116" s="7"/>
      <c r="E116" s="21">
        <v>20</v>
      </c>
      <c r="F116" s="7" t="s">
        <v>14</v>
      </c>
      <c r="G116" s="7" t="s">
        <v>283</v>
      </c>
      <c r="H116" s="7">
        <v>15</v>
      </c>
      <c r="I116" s="7">
        <f t="shared" si="1"/>
        <v>300</v>
      </c>
      <c r="J116" s="20" t="str">
        <f>_xlfn.DISPIMG("ID_574BED3BAB5844A59D617DE8F5BA7BBB",1)</f>
        <v>=DISPIMG("ID_574BED3BAB5844A59D617DE8F5BA7BBB",1)</v>
      </c>
    </row>
    <row r="117" ht="69.95" customHeight="1" spans="1:10">
      <c r="A117" s="5">
        <v>115</v>
      </c>
      <c r="B117" s="7" t="s">
        <v>284</v>
      </c>
      <c r="C117" s="7" t="s">
        <v>285</v>
      </c>
      <c r="D117" s="7" t="s">
        <v>286</v>
      </c>
      <c r="E117" s="23">
        <v>12</v>
      </c>
      <c r="F117" s="7" t="s">
        <v>120</v>
      </c>
      <c r="G117" s="7" t="s">
        <v>287</v>
      </c>
      <c r="H117" s="7">
        <v>30</v>
      </c>
      <c r="I117" s="7">
        <f t="shared" si="1"/>
        <v>360</v>
      </c>
      <c r="J117" s="1" t="str">
        <f>_xlfn.DISPIMG("ID_B9FDB60CE77D4AB1BB02DFF8E1714A3D",1)</f>
        <v>=DISPIMG("ID_B9FDB60CE77D4AB1BB02DFF8E1714A3D",1)</v>
      </c>
    </row>
    <row r="118" ht="69.95" customHeight="1" spans="1:10">
      <c r="A118" s="5">
        <v>116</v>
      </c>
      <c r="B118" s="9"/>
      <c r="C118" s="7" t="s">
        <v>288</v>
      </c>
      <c r="D118" s="7" t="s">
        <v>289</v>
      </c>
      <c r="E118" s="24">
        <v>1</v>
      </c>
      <c r="F118" s="7" t="s">
        <v>120</v>
      </c>
      <c r="G118" s="7"/>
      <c r="H118" s="7">
        <v>948</v>
      </c>
      <c r="I118" s="7">
        <f t="shared" si="1"/>
        <v>948</v>
      </c>
      <c r="J118" s="1" t="str">
        <f>_xlfn.DISPIMG("ID_88F10B694C944850B10C6DA4F670FEBF",1)</f>
        <v>=DISPIMG("ID_88F10B694C944850B10C6DA4F670FEBF",1)</v>
      </c>
    </row>
    <row r="119" ht="69.95" customHeight="1" spans="1:10">
      <c r="A119" s="5">
        <v>117</v>
      </c>
      <c r="B119" s="9"/>
      <c r="C119" s="7" t="s">
        <v>290</v>
      </c>
      <c r="D119" s="7" t="s">
        <v>291</v>
      </c>
      <c r="E119" s="24">
        <v>1</v>
      </c>
      <c r="F119" s="7" t="s">
        <v>14</v>
      </c>
      <c r="G119" s="7"/>
      <c r="H119" s="7">
        <v>942</v>
      </c>
      <c r="I119" s="7">
        <f t="shared" si="1"/>
        <v>942</v>
      </c>
      <c r="J119" s="1" t="str">
        <f>_xlfn.DISPIMG("ID_14BE58813B2B449E84F79022ED46C27F",1)</f>
        <v>=DISPIMG("ID_14BE58813B2B449E84F79022ED46C27F",1)</v>
      </c>
    </row>
    <row r="120" ht="69.95" customHeight="1" spans="1:10">
      <c r="A120" s="5">
        <v>118</v>
      </c>
      <c r="B120" s="16"/>
      <c r="C120" s="7" t="s">
        <v>292</v>
      </c>
      <c r="D120" s="7"/>
      <c r="E120" s="24">
        <v>1</v>
      </c>
      <c r="F120" s="7" t="s">
        <v>14</v>
      </c>
      <c r="G120" s="7"/>
      <c r="H120" s="7">
        <v>960</v>
      </c>
      <c r="I120" s="7">
        <f t="shared" si="1"/>
        <v>960</v>
      </c>
      <c r="J120" s="1" t="str">
        <f>_xlfn.DISPIMG("ID_AD6B9FA88DE64C939552B0EFAE1ECC6C",1)</f>
        <v>=DISPIMG("ID_AD6B9FA88DE64C939552B0EFAE1ECC6C",1)</v>
      </c>
    </row>
    <row r="121" ht="69.95" customHeight="1" spans="1:10">
      <c r="A121" s="25" t="s">
        <v>293</v>
      </c>
      <c r="B121" s="3"/>
      <c r="C121" s="3"/>
      <c r="D121" s="3"/>
      <c r="E121" s="3"/>
      <c r="F121" s="3"/>
      <c r="G121" s="4"/>
      <c r="H121" s="7">
        <f>SUM(I3:I120)</f>
        <v>45294</v>
      </c>
      <c r="I121" s="4"/>
    </row>
    <row r="124" ht="15.75" customHeight="1" spans="1:10">
      <c r="A124" s="26"/>
      <c r="B124" s="26"/>
      <c r="C124" s="27"/>
      <c r="D124" s="26"/>
      <c r="E124" s="27"/>
      <c r="G124" s="26"/>
    </row>
  </sheetData>
  <mergeCells count="10">
    <mergeCell ref="A1:I1"/>
    <mergeCell ref="A121:G121"/>
    <mergeCell ref="H121:I121"/>
    <mergeCell ref="E124:F124"/>
    <mergeCell ref="B3:B40"/>
    <mergeCell ref="B41:B78"/>
    <mergeCell ref="B79:B116"/>
    <mergeCell ref="B117:B120"/>
    <mergeCell ref="G41:G52"/>
    <mergeCell ref="G61:G66"/>
  </mergeCells>
  <hyperlinks>
    <hyperlink ref="G3" r:id="rId2" display="https://item.taobao.com/item.htm?abbucket=6&amp;id=901958652112&amp;ltk2=1754188190918gggmy32ehn8pgfze1wkfx&amp;ns=1&amp;skuId=5756879444021&amp;spm=a21n57.1.hoverItem.2&amp;utparam=%7B%22aplus_abtest%22%3A%22302f6da54667cd16ee798511061407ba%22%7D&amp;xxc=taobaoSearch"/>
    <hyperlink ref="G4" r:id="rId3" display="https://item.taobao.com/item.htm?abbucket=6&amp;id=901958652112&amp;ltk2=1754188190918gggmy32ehn8pgfze1wkfx&amp;ns=1&amp;skuId=5756879444024&amp;spm=a21n57.1.hoverItem.2&amp;utparam=%7B%22aplus_abtest%22%3A%22302f6da54667cd16ee798511061407ba%22%7D&amp;xxc=taobaoSearch"/>
    <hyperlink ref="G6" r:id="rId4" display="https://item.taobao.com/item.htm?id=653155344338&amp;spm=a1z10.5-c.w4002-8715811636.14.99f23cf4PZoDKr&amp;skuId=5789379985498"/>
    <hyperlink ref="G7" r:id="rId5" display="https://item.taobao.com/item.htm?abbucket=6&amp;id=847154838011&amp;mi_id=Fu2wFyGj7uB2iJEPQFNlml9XSTkf_CBSDojZAPIgeeo16E3Xg5wX1ZKUTw0MH-APGXbPFD-GXqwC5yIMy8WKC8A89OXpIPbv1KpP2tPz8gQ&amp;ns=1&amp;priceTId=213e052517551818574945834e1523&amp;spm=a21n57.1.hoverItem.1&amp;utparam=%7B%22aplus_abtest%22%3A%224f84a478faf69df0cf153bd3b575ce77%22%7D&amp;xxc=taobaoSearch&amp;skuId=5630554928450"/>
    <hyperlink ref="G8" r:id="rId6" display="https://item.taobao.com/item.htm?from=cart&amp;id=598170780884&amp;pisk=gMWsYcfl0V01jK1J1KrEFGykA1921kyzhmtAqiHZDdp9lKsf2IH4sdRXhwLFQFSwBE9fcgdAuESZj6bP2AWasKkjIKvYzzyzUlSMnKh83hUrSXKym--x6EpMpN8LNv2zUGjibhEPv8WVizvBYjHAkCIpJ3YpXnpvMkgpqeH9DAKxJktDJKK9HKIppntSXAdAkvepjng9kAHAvDKM2KLAkKECvexvHEQvHksK_0nWc5TGfuaCyN_0kHj9RxHABKA6lthqhxseXCGGXesFY9t61URUx-BGBwSAQOA3ijJcY__fMZVrtdsA6dKPjRMBeGCFhHW40jTOY9sdhQiY2UBGvTvpT8E5v9bNj9sqD-KFzeIGBL3LnHXNDOOfhrGDQ_SPnQBTC4YeZn_w8ae-dpdA4okyPmutGDOoHHGgAkGmiT55GV6C0urX6Hx6TkZIWs0oHxlUAkgOsCKHfHrQAVQc.&amp;spm=a1z0d.6639537%2F202410.item.d598170780884.34b27484QSK7qQ&amp;upStreamPrice=68800&amp;skuId=5170738575424"/>
    <hyperlink ref="G9" r:id="rId7" display="https://detail.tmall.com/item.htm?abbucket=6&amp;id=819857079278&amp;ltk2=1754188685077ad93r1ytpklfs4tdh67lnf&amp;ns=1&amp;spm=a21n57.1.hoverItem.2&amp;utparam=%7B%22aplus_abtest%22%3A%2201ee30b0a3cc22373cb40fb5753ea2f0%22%7D&amp;xxc=taobaoSearch"/>
    <hyperlink ref="G10" r:id="rId8" display="https://detail.tmall.com/item.htm?abbucket=6&amp;id=587117043479&amp;ltk2=17541887692403fgiq4h9z7coym748bi7om&amp;ns=1&amp;priceTId=213e018817541887420917852e11bd&amp;skuId=5821476339407&amp;spm=a21n57.1.hoverItem.2&amp;utparam=%7B%22aplus_abtest%22%3A%2270e3d8ed8a14d892b4ada3b0ae945d2a%22%7D&amp;xxc=taobaoSearch"/>
    <hyperlink ref="G11" r:id="rId9" display="https://detail.tmall.com/item.htm?abbucket=6&amp;id=662594104734&amp;ltk2=1754188880782ra7nznd0p373oz5k5ikkn&amp;ns=1&amp;priceTId=213e018817541888188405054e11bd&amp;skuId=4778897852814&amp;spm=a21n57.1.hoverItem.11&amp;utparam=%7B%22aplus_abtest%22%3A%2248d3a004c199b951f06f25eed3afa482%22%7D&amp;xxc=taobaoSearch"/>
    <hyperlink ref="G12" r:id="rId10" display="https://item.taobao.com/item.htm?ali_refid=a3_420434_1006%3A1201270148%3AH%3AYhZ9BCTMjCVmm%2BrIrbS2bg%3D%3D%3Aae3b26b930887e1a7f3f9e137e60cb18&amp;ali_trackid=282_ae3b26b930887e1a7f3f9e137e60cb18&amp;id=595592621835&amp;ltk2=1754188998611y6s59gr5arwedlw3cr6w&amp;mm_sceneid=1_0_333250107_0&amp;spm=a21n57.1.hoverItem.5&amp;utparam=%7B%22aplus_abtest%22%3A%22a2a1599e34115309ef6bf52d093a642b%22%7D&amp;xxc=ad_ztc&amp;skuId=5522093767253"/>
    <hyperlink ref="G13" r:id="rId11" display="https://detail.tmall.com/item.htm?abbucket=6&amp;id=822267778846&amp;ltk2=1754189135624q7e20evatziqbse73oon9o&amp;ns=1&amp;priceTId=213e018817541890493663838e11bd&amp;skuId=5701369678006&amp;spm=a21n57.1.hoverItem.2&amp;utparam=%7B%22aplus_abtest%22%3A%22b13ef48c35e9d93d985667182f484872%22%7D&amp;xxc=taobaoSearch"/>
    <hyperlink ref="G14" r:id="rId12" display="https://item.taobao.com/item.htm?abbucket=6&amp;id=820237160298&amp;ltk2=1754189187419mbpmp22lelp97cy0so3yi&amp;ns=1&amp;priceTId=213e018817541891596643684e11bd&amp;skuId=5742548239688&amp;spm=a21n57.1.hoverItem.2&amp;utparam=%7B%22aplus_abtest%22%3A%2248bd38cfe316dd0a2ed0f0e3065f7b0f%22%7D&amp;xxc=taobaoSearch"/>
    <hyperlink ref="G15" r:id="rId13" display="https://item.taobao.com/item.htm?id=902279788878&amp;pisk=gddsje9kulqsqP1YlO0UNF7P97f2l2lrCr_vrEFak1CODrtpkNEOMOQdvZQ1ktIqIn6X0HXv_18wAPABVSPZjAYYG_5x40lraF0NisnPTFCX6PbVoSFY0NQdJs7j7cTOZFYGisUUDYJpSrGQT5ZOki3I9NblMReOW26doZ5Y6tFTpkIhvsEAMiULvZ_7H-KYBeBdla4TXSFYJkQGviCAMnLKRZjdDXH7PZM1jFgSAFTLRu0vSMNYMB_dmgLQpS_e1N9R4Fe4n-Dc5OsJWMmO4jEPpEXXirVfLFpkmaKTX0WMkptC5sGUB_LBH3_H6br1-d8pmML75STBREpPdBu-Z11OXK5MuziwRCtwSBT4kRtXUhvlhIn_NMdMLCXk_DF1wLYN_KKmUJf6kdCC4VVPVrrThy6uMwwiR2w0nQJWhl1eqss1Bwb1L2gQXKquMSyER2Z9IOQh5wuIRlKc.&amp;spm=a21xtw.29178619.0.0&amp;skuId=5759496041243"/>
    <hyperlink ref="G16" r:id="rId14" display="https://item.taobao.com/item.htm?id=911822896981&amp;pisk=gr8ibXZSmhS_dZMdve_sfp45_Yo-1N_fnKUAHZBqY9WQWKQOkwyFGs447OrNYHAWnOhjfNKhnpJhQKAj1sW23KXvXX3J1C_fuY3my4dss9IqyKjNb9reO_r4QDINldBL0YH-y4naTZDieKdkNGVFZ_74_rzqty5OMZ5VQllhLsf70RJ23XVFG_y4Qi5aYkWCs15auiSUT1C8_-Sw3Blha_QV3K7qtBlptrWkueTEnQP2SRAm0ECGjTRNQ5F97-STfB6nADL3yBBre944uef6iAhuMzmAU36O2O9EJPbDTsvOpLuz-wSkVICDIV4NWH-B5NLKE-IMntSe7dDgfO-9Kg1FYS059LBe1F-nGJRweObH4EhYoT-ygFSMA4wNHHdkosYjh2vkNe9hTLumQgozYu-5Er1EMeqbvG5CtTejSe6qC3nb3Xc3VcsNO1HJkXq4fG5C6HhntuN1b61tw&amp;spm=a21xtw.29178619.0.0"/>
    <hyperlink ref="G17" r:id="rId15" display="https://item.taobao.com/item.htm?id=811093784545&amp;pisk=gp2S-qVgYUYWAPMpAbj2Cu5NZZDeAiWZwHiLjkpyvYHRdSZgR4ShZYPjRrUjybRPE9iL8rjhqYkRdDUUobpEUYSQlyUmLvSlrDKuhP9eUafuvpMZpN7NQOrl4vDd7wHV8ixoYDKJyeuJHnHEAzGUtgquqvDp0eCaMuxChBOleD3dcxnnALHKwLdvHqmew2UKyjLxfcDKpyhpkInEjLnpp4LAc0mI22d-yEKxjc9pwyHdcxnZk2HK9yEx9KKsA_guVG_bjRf1rnUZlppLhm3nWo9Bec2iV7g_2B7PzMmSNVE-oNocmdlYxXwHxpG4254nXzLR7bqLGriSdtR-BoNL5m2RQUi0aoUnkltWdoZbv5lb3GBiFY38TYqefarbFzruhk-pNyNar5cQpa9sk8V4Ef2PkLMTsukz9yfwiYZLwxsrwdu6YUdBcfvKcQjfcBA3Q5NBPtBDxbl-m0GVciT8tFvpLISfcUFowmmS0isXyyf..&amp;skuId=5697118465984&amp;spm=tbpc.mytb_itemcollect.item.goods&amp;upStreamPrice=17000"/>
    <hyperlink ref="G18" r:id="rId16" display="https://detail.tmall.com/item.htm?id=763020404209&amp;pisk=gNTqJwaehq3VwR6AmU_aLiZpbXSA2NkCiF61sCAGGtXDcCfG7LvsMtOiHd8NELPjHn617dJwQt6DcO_wQTOhht91oOJweLxXlOTw2PRp6EGA5jUvMNQidvgQQIdAWFXW8dLNrQfh_Vwcj1bArwvW6ngIRIdYGscBZ2T6XM_cGl4MIiAlr1Xli-fGibSlO1bgoG40q8XRENfgo1buE1f_Ir4DI8qls1fGIObGZgfOgNXMIPcyZTC1SOcnkIAgz6smZMPLlpi7m1XHiTzg8BCVqmd3fzzzZsIcK2K0S_TPgiWHGEKqHf1kPUSCV5MNrBKWn_7EPobHahvexdnQ2ZRMmdIyHYEPF3xWsOj3irb2jKLNDnPt9QbDeHBdm0HRaETCb9Iz3yW6kKTPYeDuz_dWOEIJ7vylBn1dr6Oxuz7Hi1jy9RCk1_Y90RqGmP1Pdblr_UR3saXE49qTXgbda9GfGlqgpyCPdja_XlIlp_WIGt1..&amp;spm=tbpc.mytb_itemcollect.item.goods&amp;upStreamPrice=21000&amp;skuId=5761587650128"/>
    <hyperlink ref="G19" r:id="rId17" display="https://detail.tmall.com/item.htm?id=817261600495&amp;pisk=gHgqR-_EhELqe32Ym4aNLosKbBrY4PJQiVw_sfcgG-2mcfVg7YD6M-GMHAuaEY5XHmw_7AkZQ-wmcRaZQ8G3h-M_oRkZeYmjlRgZ2NlK6qOY5IQxMPUMdpTCQjhYWV2S8A3VEUVIZZXGo3alHYujcpTBRjK0MPGkdVGUAUN4ON4gmP4uE8FNnGVmIubu68b0sZVGEQy8E5X0soXuE5PcotDGSzXu_WNcjP4gZUVQER4gIAcka5yuIXDIifbzOoAuY6Qjdi5Y9Jc0UNbE9SrkMXs1yaQzio2HJc_gN4P40JcjkmJv170SzkZ51dzo90M0ay85mycrjvonBHs8ufmmBukvegySq0GgIkfcoroiHVrx01dKZrD-vJED2LFrl2ZapuWV8Rgxh4rE-LbzwbGIku3wLT2tcWUuOjLVzyc0sgRdB7c_ZVnVIGqc57yBaQRZzXfgrJ-zKGITqyFzdINfjGXdJ7yBGNsOXu2LaJObh&amp;spm=tbpc.mytb_itemcollect.item.goods&amp;upStreamPrice=98900&amp;skuId=5684539630204"/>
    <hyperlink ref="G20" r:id="rId18" display="https://item.taobao.com/item.htm?abbucket=6&amp;id=560925630654&amp;ltk2=1754190720456ptexbvkprm7c2pqd2p94b&amp;ns=1&amp;priceTId=2147844317541906299881314e1a1a&amp;spm=a21n57.1.hoverItem.12&amp;utparam=%7B%22aplus_abtest%22%3A%22a0bf20fed79216ea45a87f8f5951efae%22%7D&amp;xxc=taobaoSearch"/>
    <hyperlink ref="G22" r:id="rId19" display="https://detail.tmall.com/item.htm?id=666905326095&amp;pisk=fZBmgtcQssRb_cXIv7vbGab8uIFdhm96rNH9WdLaaU8SkNEbclxNJNOZBiFbjlYl5Edv3EnGSGTS6iEjHaLNlaT9_OLOIm6l-AHYlSsZIppaJyeLpiZvCdzKmf1Ltmt9jhuqWFuyatKpxj2LpisjDnrd4JBO1vEH9hJwgd8rUUti7V7wgLuyPhtZud84qg8QYvzkoqBbmBLn7O8Bg3PU4KI2rvm5E3lM-JT-QWXym2dd0cMZQTxDGTo96raJM1SBOtQzIY9Ax_JyviwmEpS2xZLR8JkkUgIPWB175vpArOAlQQ2Er31PD1WfocDwctBpseOubAO9U9dFsd4SZ3CNYTAFUlIycblFOeD64lBo1bd2V3YK5-XW7cGrqUZuqXNXg3tYJOEo_jO2VnC8qucIcI-WDkC..&amp;scene=taobao_shop&amp;spm=a1z10.1-b-s.w5003-25058581409.1.39fa72692nn2iW&amp;skuId=5561346978830"/>
    <hyperlink ref="G23" r:id="rId20" display="https://item.taobao.com/item.htm?abbucket=6&amp;id=728466241901&amp;ltk2=1754191467880jab3owzduzgmmt8z32qh7b&amp;ns=1&amp;priceTId=215044f717541914399423067e2100&amp;spm=a21n57.1.hoverItem.3&amp;utparam=%7B%22aplus_abtest%22%3A%22f1dfe4ec762faeca612321c9384d05be%22%7D&amp;xxc=taobaoSearch&amp;skuId=5362929322720"/>
    <hyperlink ref="G25" r:id="rId21" display="https://detail.tmall.com/item.htm?abbucket=6&amp;id=17701277076&amp;ltk2=175419204197685edy8jothxbt5etom82de&amp;ns=1&amp;spm=a21n57.1.hoverItem.4&amp;utparam=%7B%22aplus_abtest%22%3A%22458ee7e4b2be0f588fa0a70d4ace172c%22%7D&amp;xxc=taobaoSearch&amp;skuId=5844485748935"/>
    <hyperlink ref="G26" r:id="rId22" display="https://detail.tmall.com/item.htm?id=657166348854&amp;pisk=gjpmD3NIsI5btQwbicXjGUYRC_hLkt61SFeOWOQZaa7WBIQtGAmGrH5xcFL9ZNYyrZ-AWm9MZEtFMFxscG7w7Fb9M0Hpcn61Q2HipvKfXx7jpFfV7zWyVGFVbbCqQOusA23Kpvh44O0mJFKhOIAPfaSV7ZPqqaSGvOSNuRolzGjQ_r8NQ0mljGj4uZS4aTSO0OPN0-WzaMj_QPyN0golfaSagFWZqT75bO7w7OlhKk7GQ6vrSHy1Y77b5Lsciw-VuoEv325YGH7kId9fmyIk0cwaQLjcGdBp-MI1MC-COKK-I86vxQWPvnM0E9-VxEQJ8vylU3KyW6OS5JBvrdfkQ_DUrgOyDCJXol2NcKpdsw1obR1OUpCesO07ZgdwYLfeUcEhWBKJ3_YEy8Y1sBtOjED03eSzH7Peh_214cpu17CVVgbL5xv57fNAGKmoqr45ggsQJdnu_JCVVMGsq0VdDsS5Ar5..&amp;spm=pc_detail.29232929%2Fevo365560b447259.202205.8.24a17dd6TBF8Fy"/>
    <hyperlink ref="G27" r:id="rId23" display="https://detail.tmall.com/item.htm?from=cart&amp;id=816792328124&amp;pisk=gk1KYf4fElqnFqnEJg2ir3ZufS4cJRbFWM7jZ3xnFGIOVgLoZatkwgIR2Hv7YBfRXgsJrbb5ZU1JT1XnZHqewasDMoq0iSbF8dR7momM5u1eGE8SN0xS5FOkywASkh7F8QRSS0wcCwu8U6x7FUt7WCTyzbOWdLG6fh8JPYsWAdi6kERWVgsSCNTekUMWdQi_We8-FDMBFh968ULSNgO7WNtwPQt5VQaO5h8S_nEJf2tow9LgdrHIzGhSN1LpCdbBARIl1eB9DwMoNbayJpKfRhrDlC3kCaJRa4lJIw6V4EsIAovFPOI9JQFidI_OFiLNOSmp79b14h_xJbQOWa6DB14bgBdBATAFrqEhW6Ih81QoPvIRnMW2e_ZKMh1FI6JVtlGpGt7HtTsznARdP9OO4p1cMugtmnLopPCSUYJB7g5sedczFNIJWn4LwYkyQPlop_4nUYJNgFK0JuHrUdrN.&amp;spm=a1z0d.6639537%2F202410.item.d816792328124.3a967484nIor4T&amp;upStreamPrice=51900"/>
    <hyperlink ref="G29" r:id="rId24" display="https://detail.tmall.com/item.htm?abbucket=6&amp;id=663977338268&amp;ltk2=1754285714469r4jdsel0rd7pbng6qttjl&amp;ns=1&amp;spm=a21n57.1.hoverItem.2&amp;utparam=%7B%22aplus_abtest%22%3A%224638fbd4dd7284312d7e76d728ff5a2d%22%7D&amp;xxc=taobaoSearch&amp;skuId=4786516421871"/>
    <hyperlink ref="G30" r:id="rId25" display="https://detail.tmall.com/item.htm?abbucket=6&amp;id=626569273184&amp;ltk2=175435918685387ddnsy87ofj5i4g109wf&amp;ns=1&amp;spm=a21n57.1.hoverItem.2&amp;utparam=%7B%22aplus_abtest%22%3A%22a4b74f2c0a2ff6797b208dac30ef03dd%22%7D&amp;xxc=taobaoSearch"/>
    <hyperlink ref="G32" r:id="rId26" display="https://detail.tmall.com/item.htm?id=936490059115&amp;mi_id=0000ktH4KUotaVrihT5sCcaW8HpddIJHd8hfN28-G095Obw&amp;spm=tbpc.mytb_itemcollect.item.goods&amp;upStreamPrice=13175&amp;skuId=5831533745101"/>
    <hyperlink ref="G33" r:id="rId27" display="https://detail.tmall.com/item.htm?id=851057342865&amp;mi_id=0000NgVtfZ68R_XtPwKzAL1sCZBZNXULabbuzcEZctZ2Yrg&amp;spm=tbpc.mytb_itemcollect.item.goods&amp;upStreamPrice=1370"/>
    <hyperlink ref="G34" r:id="rId28" display="https://detail.tmall.com/item.htm?abbucket=18&amp;id=661535464420&amp;rn=1594b39ba0b6d11cc1c4c3b282569942&amp;scene=taobao_shop&amp;skuId=4949947595282&amp;spm=a1z10.1-b-s.w5003-25874032074.2.3711540eydtBGy"/>
    <hyperlink ref="G35" r:id="rId29" display="https://detail.tmall.com/item.htm?ali_trackid=41_e1e6dcf07f18fb2018089d93114379be&amp;from_branding=true&amp;id=555935876510&amp;mm_sceneid=0_0_125288771_0&amp;skuId=5821280447424"/>
    <hyperlink ref="G36" r:id="rId30" display="https://detail.tmall.com/item.htm?abbucket=18&amp;id=570692789650&amp;rn=c3d9b0e5ff594adb8764223899e89261&amp;scene=taobao_shop&amp;skuId=3850977970237&amp;spm=a1z10.1-b-s.w5003-25874032074.10.3711540eydtBGy"/>
    <hyperlink ref="G37" r:id="rId31" display="https://detail.tmall.com/item.htm?ali_refid=a3_430582_1006%3A1279040053%3AH%3AMt96MhkRsIX3tg9yytbSaA%3D%3D%3Af83e71fe8dbd6c3ec7defee2c3865a20&amp;ali_trackid=282_f83e71fe8dbd6c3ec7defee2c3865a20&amp;id=674248244714&amp;mi_id=0000tZxflVI9Qpqy4vnuhGKVYsHv66hiR4qS-yRq8GuNhH8&amp;mm_sceneid=1_0_852790174_0&amp;priceTId=2150491817629318467348832e0ef2&amp;skuId=5024551270296&amp;spm=a21n57.1.hoverItem.1&amp;utparam=%7B%22aplus_abtest%22%3A%226cd415ba4df533e4878d1986e91b2c54%22%7D&amp;xxc=ad_ztc"/>
    <hyperlink ref="G38" r:id="rId32" display="https://e.tb.cn/h.Ss9NJQLe7vCtjDe?tk=rUa5fjS8P9d "/>
    <hyperlink ref="G39" r:id="rId33" display="https://e.tb.cn/h.SGG0UliaOqTM8nN?tk=VzLvfkUcS95"/>
    <hyperlink ref="G40" r:id="rId34" display="https://detail.tmall.com/item.htm?abbucket=20&amp;id=557061845116&amp;mi_id=0000Kajj1vWc-egOm651i4guS3IZ_FQIudU_or4JY7oVCno&amp;ns=1&amp;priceTId=2150491817629319359956552e0ef2&amp;spm=a21n57.1.hoverItem.2&amp;utparam=%7B%22aplus_abtest%22%3A%22761686b3835c60cc8a21aaa263000314%22%7D&amp;xxc=taobaoSearch&amp;skuId=5629448780129"/>
  </hyperlink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Beixuan Lyu</dc:creator>
  <cp:lastModifiedBy>Corsini</cp:lastModifiedBy>
  <dcterms:created xsi:type="dcterms:W3CDTF">2025-06-12T00:41:00Z</dcterms:created>
  <dcterms:modified xsi:type="dcterms:W3CDTF">2026-05-11T07:05:14Z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EA0A252AB8FE4BB6A1BFC7DC4C4F838D_13</vt:lpwstr>
  </property>
  <property fmtid="{D5CDD505-2E9C-101B-9397-08002B2CF9AE}" pid="3" name="KSOProductBuildVer">
    <vt:lpwstr>2052-12.1.0.25865</vt:lpwstr>
  </property>
  <property fmtid="{D5CDD505-2E9C-101B-9397-08002B2CF9AE}" pid="4" name="CalculationRule">
    <vt:i4>0</vt:i4>
  </property>
</Properties>
</file>